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BOLETA" sheetId="2" r:id="rId5"/>
    <sheet state="visible" name="OBSERVACIONES" sheetId="3" r:id="rId6"/>
  </sheets>
  <externalReferences>
    <externalReference r:id="rId7"/>
  </externalReferences>
  <definedNames>
    <definedName localSheetId="1" name="OLE_LINK1">BOLETA!$B$1</definedName>
  </definedNames>
  <calcPr/>
</workbook>
</file>

<file path=xl/sharedStrings.xml><?xml version="1.0" encoding="utf-8"?>
<sst xmlns="http://schemas.openxmlformats.org/spreadsheetml/2006/main" count="136" uniqueCount="84">
  <si>
    <t>ESCUELA:</t>
  </si>
  <si>
    <t>XXXXXXXXXXXXXXXXXXXX</t>
  </si>
  <si>
    <t xml:space="preserve">GRUPO: </t>
  </si>
  <si>
    <t>"A"</t>
  </si>
  <si>
    <t xml:space="preserve">TURNO: </t>
  </si>
  <si>
    <t>MATUTINO</t>
  </si>
  <si>
    <t xml:space="preserve">MAESTRO (A): </t>
  </si>
  <si>
    <t xml:space="preserve">CLAVE: </t>
  </si>
  <si>
    <t>30XXXXXXXX</t>
  </si>
  <si>
    <t xml:space="preserve">CICLO ESCOLAR: </t>
  </si>
  <si>
    <t>2020-2021</t>
  </si>
  <si>
    <t xml:space="preserve">DIRECTOR (A): </t>
  </si>
  <si>
    <t>XXXXXXXXXXXXXXXXXXXXXXXXX</t>
  </si>
  <si>
    <t xml:space="preserve">CALENDARIO: </t>
  </si>
  <si>
    <t>LUGAR DE EXPEDICION:</t>
  </si>
  <si>
    <t>XXXXXXXXXXXXXX</t>
  </si>
  <si>
    <t xml:space="preserve">CONCENTRADO DE CALIFICACIONES </t>
  </si>
  <si>
    <t>PRIMER PERIODO</t>
  </si>
  <si>
    <t>SEGUNDO PERIODO</t>
  </si>
  <si>
    <t>TERCER PERIODO</t>
  </si>
  <si>
    <t>PROMEDIO FINAL</t>
  </si>
  <si>
    <t>PROMEDIO FINAL DEL GRADO</t>
  </si>
  <si>
    <t>CLASES DADAS</t>
  </si>
  <si>
    <t>FORMACIÓN ACADEMICA</t>
  </si>
  <si>
    <t>DESARROLLO PERSONAL Y SOCIAL</t>
  </si>
  <si>
    <t>FINAL</t>
  </si>
  <si>
    <t>No.</t>
  </si>
  <si>
    <t>NOMBRE DEL ALUMNO</t>
  </si>
  <si>
    <t>CURP</t>
  </si>
  <si>
    <t>ESPAÑOL</t>
  </si>
  <si>
    <t>MATEMÁTICAS</t>
  </si>
  <si>
    <t>SEGUNDA LENGUA INGLÉS</t>
  </si>
  <si>
    <t>CIENCIAS NATURALES</t>
  </si>
  <si>
    <t>GEOGRAFÍA</t>
  </si>
  <si>
    <t>HISTORÍA</t>
  </si>
  <si>
    <t>FORMACIÓN CÍVICA Y ÉTICA</t>
  </si>
  <si>
    <t>ARTES</t>
  </si>
  <si>
    <t>EDUCACIÓN FISICA</t>
  </si>
  <si>
    <t>PROMEDIO</t>
  </si>
  <si>
    <t>ASISTENCIA</t>
  </si>
  <si>
    <t>INASISTENCIA</t>
  </si>
  <si>
    <t>% DE ASISTENCIA</t>
  </si>
  <si>
    <t>%</t>
  </si>
  <si>
    <t>SISTEMA  EDUCATIVO NACIONAL</t>
  </si>
  <si>
    <t>BOLETA  DE  EVALUACIÓN</t>
  </si>
  <si>
    <t>GRADO DE EDUCACIÓN PRIMARIA</t>
  </si>
  <si>
    <t>CICLO ESCOLAR</t>
  </si>
  <si>
    <t>DATOS DEL ALUMNO</t>
  </si>
  <si>
    <t>PRIMER APELLIDO</t>
  </si>
  <si>
    <t>SEGUNDO APELLIDO</t>
  </si>
  <si>
    <t>NOMBRE(S)</t>
  </si>
  <si>
    <t>DATOS DE LA ESCUELA</t>
  </si>
  <si>
    <t>NOMBRE DE LA ESCUELA</t>
  </si>
  <si>
    <t>GRUPO</t>
  </si>
  <si>
    <t>TURNO</t>
  </si>
  <si>
    <t>CCT</t>
  </si>
  <si>
    <t>ASIGNATURAS/AREAS</t>
  </si>
  <si>
    <t>PERIODOS DE EVALUACION</t>
  </si>
  <si>
    <t>PROMEDIO 
FINAL</t>
  </si>
  <si>
    <r>
      <t>1</t>
    </r>
    <r>
      <rPr>
        <rFont val="Calibri"/>
        <color rgb="FFFFFFFF"/>
        <sz val="8.0"/>
        <vertAlign val="superscript"/>
      </rPr>
      <t>ER</t>
    </r>
  </si>
  <si>
    <t>2°</t>
  </si>
  <si>
    <r>
      <t>3</t>
    </r>
    <r>
      <rPr>
        <rFont val="Calibri"/>
        <color rgb="FFFFFFFF"/>
        <sz val="8.0"/>
        <vertAlign val="superscript"/>
      </rPr>
      <t>ER</t>
    </r>
  </si>
  <si>
    <t>Calendario Escolar</t>
  </si>
  <si>
    <t>Asistencia</t>
  </si>
  <si>
    <t>% de Asistencia *</t>
  </si>
  <si>
    <t>*Asistencia minima para ser promovido: 80%</t>
  </si>
  <si>
    <t>PROMEDIO FINAL DE GRADO</t>
  </si>
  <si>
    <t>PROMOVIDO</t>
  </si>
  <si>
    <t>NO PROMOVIDO</t>
  </si>
  <si>
    <t>FIRMA DE LA MADRE, PADRE DE FAMILIA O TUTOR</t>
  </si>
  <si>
    <t>1er periodo</t>
  </si>
  <si>
    <t>2° periodo</t>
  </si>
  <si>
    <t>3er periodo</t>
  </si>
  <si>
    <t>NOMBRE Y FIRMA DEL DOCENTE</t>
  </si>
  <si>
    <t>SELLO
SISTEMA
EDUCATIVO
NACIONAL</t>
  </si>
  <si>
    <t>NOMBRE Y FIRMA DEL DIRECTOR</t>
  </si>
  <si>
    <t>LUGAR DE EXPEDICION</t>
  </si>
  <si>
    <t>AÑO</t>
  </si>
  <si>
    <t>MES</t>
  </si>
  <si>
    <t>DIA</t>
  </si>
  <si>
    <t>OBSERVACIONES O RECOMENDACIONES GENERALES DEL DOCENTE</t>
  </si>
  <si>
    <t>INFORMACION INSUFICIENTE</t>
  </si>
  <si>
    <t>OBSERVACIONES DEL DOCENTE</t>
  </si>
  <si>
    <t>SIN INFORMACION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</si>
</sst>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9">
    <font>
      <sz val="11.0"/>
      <color rgb="FF000000"/>
      <name val="Calibri"/>
    </font>
    <font/>
    <font>
      <sz val="11.0"/>
      <color rgb="FFFF0000"/>
      <name val="Calibri"/>
    </font>
    <font>
      <b/>
      <sz val="11.0"/>
      <color rgb="FF000000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sz val="16.0"/>
      <color rgb="FF363435"/>
      <name val="Times New Roman"/>
    </font>
    <font>
      <sz val="14.0"/>
      <color rgb="FF363435"/>
      <name val="Times New Roman"/>
    </font>
    <font>
      <sz val="8.0"/>
      <color rgb="FF363435"/>
      <name val="Times New Roman"/>
    </font>
    <font>
      <sz val="7.0"/>
      <color rgb="FF363435"/>
      <name val="Times New Roman"/>
    </font>
    <font>
      <sz val="6.0"/>
      <color rgb="FF363435"/>
      <name val="Times New Roman"/>
    </font>
    <font>
      <sz val="6.0"/>
      <color rgb="FFFFFFFF"/>
      <name val="Times"/>
    </font>
    <font>
      <sz val="6.0"/>
      <color rgb="FF000000"/>
      <name val="Times"/>
    </font>
    <font>
      <sz val="8.0"/>
      <color rgb="FFFFFFFF"/>
      <name val="Calibri"/>
    </font>
    <font>
      <sz val="8.0"/>
      <color rgb="FF000000"/>
      <name val="Times New Roman"/>
    </font>
    <font>
      <sz val="11.0"/>
      <name val="Calibri"/>
    </font>
    <font>
      <sz val="6.0"/>
      <color rgb="FF000000"/>
      <name val="Times New Roman"/>
    </font>
    <font>
      <sz val="5.0"/>
      <color rgb="FF000000"/>
      <name val="Times New Roman"/>
    </font>
    <font>
      <sz val="5.0"/>
      <color rgb="FFFFFFFF"/>
      <name val="Times New Roman"/>
    </font>
    <font>
      <sz val="6.0"/>
      <color rgb="FFFFFFFF"/>
      <name val="Times New Roman"/>
    </font>
    <font>
      <vertAlign val="superscript"/>
      <sz val="11.0"/>
      <color rgb="FF000000"/>
      <name val="Calibri"/>
    </font>
    <font>
      <sz val="8.0"/>
      <color rgb="FFD8D8D8"/>
      <name val="Calibri"/>
    </font>
    <font>
      <sz val="14.0"/>
      <color rgb="FFFFFFFF"/>
      <name val="Calibri"/>
    </font>
    <font>
      <sz val="11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000000"/>
        <bgColor rgb="FF00000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548135"/>
        <bgColor rgb="FF548135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</fills>
  <borders count="77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/>
    </border>
    <border>
      <left style="thick">
        <color rgb="FF7F7F7F"/>
      </left>
      <top style="thick">
        <color rgb="FF7F7F7F"/>
      </top>
      <bottom style="thick">
        <color rgb="FFB2B2B2"/>
      </bottom>
    </border>
    <border>
      <top style="thick">
        <color rgb="FF7F7F7F"/>
      </top>
      <bottom style="thick">
        <color rgb="FFB2B2B2"/>
      </bottom>
    </border>
    <border>
      <right style="thick">
        <color rgb="FF7F7F7F"/>
      </right>
      <top style="thick">
        <color rgb="FF7F7F7F"/>
      </top>
      <bottom style="thick">
        <color rgb="FFB2B2B2"/>
      </bottom>
    </border>
    <border>
      <left style="thick">
        <color rgb="FFB2B2B2"/>
      </left>
      <top style="thick">
        <color rgb="FFB2B2B2"/>
      </top>
      <bottom style="thick">
        <color rgb="FFB2B2B2"/>
      </bottom>
    </border>
    <border>
      <top style="thick">
        <color rgb="FFB2B2B2"/>
      </top>
      <bottom style="thick">
        <color rgb="FFB2B2B2"/>
      </bottom>
    </border>
    <border>
      <right style="thick">
        <color rgb="FFB2B2B2"/>
      </right>
      <top style="thick">
        <color rgb="FFB2B2B2"/>
      </top>
      <bottom style="thick">
        <color rgb="FFB2B2B2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0" numFmtId="0" xfId="0" applyAlignment="1" applyBorder="1" applyFill="1" applyFont="1">
      <alignment horizontal="right"/>
    </xf>
    <xf borderId="2" fillId="2" fontId="0" numFmtId="0" xfId="0" applyAlignment="1" applyBorder="1" applyFont="1">
      <alignment horizontal="right"/>
    </xf>
    <xf borderId="3" fillId="0" fontId="1" numFmtId="0" xfId="0" applyBorder="1" applyFont="1"/>
    <xf borderId="1" fillId="3" fontId="2" numFmtId="0" xfId="0" applyBorder="1" applyFill="1" applyFont="1"/>
    <xf borderId="4" fillId="0" fontId="1" numFmtId="0" xfId="0" applyBorder="1" applyFont="1"/>
    <xf borderId="0" fillId="0" fontId="0" numFmtId="0" xfId="0" applyAlignment="1" applyFont="1">
      <alignment horizontal="left"/>
    </xf>
    <xf borderId="0" fillId="0" fontId="3" numFmtId="0" xfId="0" applyAlignment="1" applyFont="1">
      <alignment shrinkToFit="0" vertical="center" wrapText="1"/>
    </xf>
    <xf borderId="0" fillId="0" fontId="0" numFmtId="0" xfId="0" applyFont="1"/>
    <xf borderId="0" fillId="0" fontId="3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6" fillId="0" fontId="1" numFmtId="0" xfId="0" applyBorder="1" applyFont="1"/>
    <xf borderId="7" fillId="0" fontId="1" numFmtId="0" xfId="0" applyBorder="1" applyFont="1"/>
    <xf borderId="8" fillId="4" fontId="4" numFmtId="0" xfId="0" applyAlignment="1" applyBorder="1" applyFont="1">
      <alignment horizontal="center" vertical="center"/>
    </xf>
    <xf borderId="9" fillId="0" fontId="1" numFmtId="0" xfId="0" applyBorder="1" applyFont="1"/>
    <xf borderId="10" fillId="0" fontId="1" numFmtId="0" xfId="0" applyBorder="1" applyFont="1"/>
    <xf borderId="1" fillId="4" fontId="4" numFmtId="0" xfId="0" applyAlignment="1" applyBorder="1" applyFont="1">
      <alignment horizontal="center" vertical="center"/>
    </xf>
    <xf borderId="11" fillId="5" fontId="5" numFmtId="0" xfId="0" applyAlignment="1" applyBorder="1" applyFill="1" applyFont="1">
      <alignment horizontal="center" shrinkToFit="0" textRotation="90" vertical="center" wrapText="1"/>
    </xf>
    <xf borderId="0" fillId="0" fontId="6" numFmtId="0" xfId="0" applyFont="1"/>
    <xf borderId="0" fillId="0" fontId="3" numFmtId="0" xfId="0" applyAlignment="1" applyFont="1">
      <alignment horizontal="left" vertical="center"/>
    </xf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0" fontId="7" numFmtId="0" xfId="0" applyAlignment="1" applyBorder="1" applyFont="1">
      <alignment horizontal="center" shrinkToFit="0" vertical="center" wrapText="1"/>
    </xf>
    <xf borderId="20" fillId="6" fontId="6" numFmtId="0" xfId="0" applyAlignment="1" applyBorder="1" applyFill="1" applyFont="1">
      <alignment horizontal="center" shrinkToFit="0" vertical="center" wrapText="1"/>
    </xf>
    <xf borderId="21" fillId="0" fontId="1" numFmtId="0" xfId="0" applyBorder="1" applyFont="1"/>
    <xf borderId="22" fillId="0" fontId="1" numFmtId="0" xfId="0" applyBorder="1" applyFont="1"/>
    <xf borderId="20" fillId="2" fontId="6" numFmtId="0" xfId="0" applyAlignment="1" applyBorder="1" applyFont="1">
      <alignment horizontal="center" shrinkToFit="0" vertical="center" wrapText="1"/>
    </xf>
    <xf borderId="20" fillId="7" fontId="6" numFmtId="0" xfId="0" applyAlignment="1" applyBorder="1" applyFill="1" applyFont="1">
      <alignment horizontal="center" shrinkToFit="0" vertical="center" wrapText="1"/>
    </xf>
    <xf borderId="20" fillId="8" fontId="6" numFmtId="0" xfId="0" applyAlignment="1" applyBorder="1" applyFill="1" applyFont="1">
      <alignment horizontal="center" shrinkToFit="0" vertical="center" wrapText="1"/>
    </xf>
    <xf borderId="23" fillId="9" fontId="3" numFmtId="0" xfId="0" applyAlignment="1" applyBorder="1" applyFill="1" applyFont="1">
      <alignment horizontal="center" vertical="center"/>
    </xf>
    <xf borderId="24" fillId="0" fontId="1" numFmtId="0" xfId="0" applyBorder="1" applyFont="1"/>
    <xf borderId="25" fillId="0" fontId="1" numFmtId="0" xfId="0" applyBorder="1" applyFont="1"/>
    <xf borderId="23" fillId="10" fontId="8" numFmtId="0" xfId="0" applyAlignment="1" applyBorder="1" applyFill="1" applyFont="1">
      <alignment horizontal="center" shrinkToFit="0" vertical="center" wrapText="1"/>
    </xf>
    <xf borderId="26" fillId="0" fontId="1" numFmtId="0" xfId="0" applyBorder="1" applyFont="1"/>
    <xf borderId="1" fillId="10" fontId="8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 shrinkToFit="0" textRotation="90" vertical="center" wrapText="1"/>
    </xf>
    <xf borderId="22" fillId="0" fontId="10" numFmtId="0" xfId="0" applyAlignment="1" applyBorder="1" applyFont="1">
      <alignment horizontal="center" shrinkToFit="0" textRotation="90" vertical="center" wrapText="1"/>
    </xf>
    <xf borderId="27" fillId="0" fontId="0" numFmtId="0" xfId="0" applyBorder="1" applyFont="1"/>
    <xf borderId="28" fillId="0" fontId="1" numFmtId="0" xfId="0" applyBorder="1" applyFont="1"/>
    <xf borderId="29" fillId="0" fontId="10" numFmtId="0" xfId="0" applyAlignment="1" applyBorder="1" applyFont="1">
      <alignment horizontal="center" shrinkToFit="0" textRotation="90" vertical="center" wrapText="1"/>
    </xf>
    <xf borderId="30" fillId="6" fontId="3" numFmtId="0" xfId="0" applyAlignment="1" applyBorder="1" applyFont="1">
      <alignment horizontal="center" shrinkToFit="0" vertical="center" wrapText="1"/>
    </xf>
    <xf borderId="31" fillId="6" fontId="3" numFmtId="0" xfId="0" applyAlignment="1" applyBorder="1" applyFont="1">
      <alignment horizontal="center" shrinkToFit="0" vertical="center" wrapText="1"/>
    </xf>
    <xf borderId="32" fillId="6" fontId="3" numFmtId="0" xfId="0" applyAlignment="1" applyBorder="1" applyFont="1">
      <alignment horizontal="center" shrinkToFit="0" vertical="center" wrapText="1"/>
    </xf>
    <xf borderId="30" fillId="2" fontId="3" numFmtId="0" xfId="0" applyAlignment="1" applyBorder="1" applyFont="1">
      <alignment horizontal="center" shrinkToFit="0" vertical="center" wrapText="1"/>
    </xf>
    <xf borderId="31" fillId="2" fontId="3" numFmtId="0" xfId="0" applyAlignment="1" applyBorder="1" applyFont="1">
      <alignment horizontal="center" shrinkToFit="0" vertical="center" wrapText="1"/>
    </xf>
    <xf borderId="32" fillId="2" fontId="3" numFmtId="9" xfId="0" applyAlignment="1" applyBorder="1" applyFont="1" applyNumberFormat="1">
      <alignment horizontal="center" shrinkToFit="0" vertical="center" wrapText="1"/>
    </xf>
    <xf borderId="30" fillId="7" fontId="3" numFmtId="0" xfId="0" applyAlignment="1" applyBorder="1" applyFont="1">
      <alignment horizontal="center" shrinkToFit="0" vertical="center" wrapText="1"/>
    </xf>
    <xf borderId="31" fillId="7" fontId="3" numFmtId="0" xfId="0" applyAlignment="1" applyBorder="1" applyFont="1">
      <alignment horizontal="center" shrinkToFit="0" vertical="center" wrapText="1"/>
    </xf>
    <xf borderId="33" fillId="7" fontId="3" numFmtId="0" xfId="0" applyAlignment="1" applyBorder="1" applyFont="1">
      <alignment horizontal="center" shrinkToFit="0" vertical="center" wrapText="1"/>
    </xf>
    <xf borderId="30" fillId="8" fontId="3" numFmtId="0" xfId="0" applyAlignment="1" applyBorder="1" applyFont="1">
      <alignment horizontal="center" shrinkToFit="0" vertical="center" wrapText="1"/>
    </xf>
    <xf borderId="31" fillId="8" fontId="3" numFmtId="0" xfId="0" applyAlignment="1" applyBorder="1" applyFont="1">
      <alignment horizontal="center" shrinkToFit="0" vertical="center" wrapText="1"/>
    </xf>
    <xf borderId="33" fillId="8" fontId="3" numFmtId="0" xfId="0" applyAlignment="1" applyBorder="1" applyFont="1">
      <alignment horizontal="center" shrinkToFit="0" vertical="center" wrapText="1"/>
    </xf>
    <xf borderId="34" fillId="0" fontId="0" numFmtId="0" xfId="0" applyAlignment="1" applyBorder="1" applyFont="1">
      <alignment horizontal="center" vertical="center"/>
    </xf>
    <xf borderId="34" fillId="0" fontId="0" numFmtId="0" xfId="0" applyAlignment="1" applyBorder="1" applyFont="1">
      <alignment horizontal="left" vertical="center"/>
    </xf>
    <xf borderId="34" fillId="0" fontId="0" numFmtId="164" xfId="0" applyAlignment="1" applyBorder="1" applyFont="1" applyNumberFormat="1">
      <alignment horizontal="center" vertical="center"/>
    </xf>
    <xf borderId="34" fillId="0" fontId="0" numFmtId="1" xfId="0" applyAlignment="1" applyBorder="1" applyFont="1" applyNumberFormat="1">
      <alignment horizontal="center" vertical="center"/>
    </xf>
    <xf borderId="34" fillId="0" fontId="0" numFmtId="2" xfId="0" applyAlignment="1" applyBorder="1" applyFont="1" applyNumberFormat="1">
      <alignment horizontal="center" vertical="center"/>
    </xf>
    <xf borderId="35" fillId="0" fontId="0" numFmtId="2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36" fillId="6" fontId="6" numFmtId="0" xfId="0" applyAlignment="1" applyBorder="1" applyFont="1">
      <alignment horizontal="center" shrinkToFit="0" vertical="center" wrapText="1"/>
    </xf>
    <xf borderId="36" fillId="6" fontId="6" numFmtId="10" xfId="0" applyAlignment="1" applyBorder="1" applyFont="1" applyNumberFormat="1">
      <alignment horizontal="center" shrinkToFit="0" vertical="center" wrapText="1"/>
    </xf>
    <xf borderId="36" fillId="2" fontId="6" numFmtId="0" xfId="0" applyAlignment="1" applyBorder="1" applyFont="1">
      <alignment horizontal="center" shrinkToFit="0" vertical="center" wrapText="1"/>
    </xf>
    <xf borderId="36" fillId="2" fontId="6" numFmtId="10" xfId="0" applyAlignment="1" applyBorder="1" applyFont="1" applyNumberFormat="1">
      <alignment horizontal="center" shrinkToFit="0" vertical="center" wrapText="1"/>
    </xf>
    <xf borderId="36" fillId="7" fontId="6" numFmtId="0" xfId="0" applyAlignment="1" applyBorder="1" applyFont="1">
      <alignment horizontal="center" shrinkToFit="0" vertical="center" wrapText="1"/>
    </xf>
    <xf borderId="36" fillId="7" fontId="6" numFmtId="10" xfId="0" applyAlignment="1" applyBorder="1" applyFont="1" applyNumberFormat="1">
      <alignment horizontal="center" shrinkToFit="0" vertical="center" wrapText="1"/>
    </xf>
    <xf borderId="36" fillId="8" fontId="6" numFmtId="0" xfId="0" applyAlignment="1" applyBorder="1" applyFont="1">
      <alignment horizontal="center" shrinkToFit="0" vertical="center" wrapText="1"/>
    </xf>
    <xf borderId="36" fillId="8" fontId="6" numFmtId="10" xfId="0" applyAlignment="1" applyBorder="1" applyFont="1" applyNumberFormat="1">
      <alignment horizontal="center" shrinkToFit="0" vertical="center" wrapText="1"/>
    </xf>
    <xf borderId="35" fillId="0" fontId="0" numFmtId="0" xfId="0" applyAlignment="1" applyBorder="1" applyFont="1">
      <alignment horizontal="center" vertical="center"/>
    </xf>
    <xf borderId="35" fillId="2" fontId="0" numFmtId="0" xfId="0" applyAlignment="1" applyBorder="1" applyFont="1">
      <alignment horizontal="left" vertical="center"/>
    </xf>
    <xf borderId="35" fillId="0" fontId="0" numFmtId="0" xfId="0" applyAlignment="1" applyBorder="1" applyFont="1">
      <alignment horizontal="left" vertical="center"/>
    </xf>
    <xf borderId="35" fillId="0" fontId="0" numFmtId="164" xfId="0" applyAlignment="1" applyBorder="1" applyFont="1" applyNumberFormat="1">
      <alignment horizontal="center" vertical="center"/>
    </xf>
    <xf borderId="35" fillId="0" fontId="0" numFmtId="1" xfId="0" applyAlignment="1" applyBorder="1" applyFont="1" applyNumberFormat="1">
      <alignment horizontal="center" vertical="center"/>
    </xf>
    <xf borderId="35" fillId="6" fontId="6" numFmtId="0" xfId="0" applyAlignment="1" applyBorder="1" applyFont="1">
      <alignment horizontal="center" shrinkToFit="0" vertical="center" wrapText="1"/>
    </xf>
    <xf borderId="35" fillId="6" fontId="6" numFmtId="10" xfId="0" applyAlignment="1" applyBorder="1" applyFont="1" applyNumberFormat="1">
      <alignment horizontal="center" shrinkToFit="0" vertical="center" wrapText="1"/>
    </xf>
    <xf borderId="35" fillId="2" fontId="6" numFmtId="0" xfId="0" applyAlignment="1" applyBorder="1" applyFont="1">
      <alignment horizontal="center" shrinkToFit="0" vertical="center" wrapText="1"/>
    </xf>
    <xf borderId="35" fillId="2" fontId="6" numFmtId="10" xfId="0" applyAlignment="1" applyBorder="1" applyFont="1" applyNumberFormat="1">
      <alignment horizontal="center" shrinkToFit="0" vertical="center" wrapText="1"/>
    </xf>
    <xf borderId="35" fillId="7" fontId="6" numFmtId="0" xfId="0" applyAlignment="1" applyBorder="1" applyFont="1">
      <alignment horizontal="center" shrinkToFit="0" vertical="center" wrapText="1"/>
    </xf>
    <xf borderId="35" fillId="7" fontId="6" numFmtId="10" xfId="0" applyAlignment="1" applyBorder="1" applyFont="1" applyNumberFormat="1">
      <alignment horizontal="center" shrinkToFit="0" vertical="center" wrapText="1"/>
    </xf>
    <xf borderId="35" fillId="8" fontId="6" numFmtId="0" xfId="0" applyAlignment="1" applyBorder="1" applyFont="1">
      <alignment horizontal="center" shrinkToFit="0" vertical="center" wrapText="1"/>
    </xf>
    <xf borderId="35" fillId="8" fontId="6" numFmtId="10" xfId="0" applyAlignment="1" applyBorder="1" applyFont="1" applyNumberFormat="1">
      <alignment horizontal="center" shrinkToFit="0" vertical="center" wrapText="1"/>
    </xf>
    <xf borderId="0" fillId="0" fontId="0" numFmtId="2" xfId="0" applyAlignment="1" applyFont="1" applyNumberFormat="1">
      <alignment horizontal="center" vertical="center"/>
    </xf>
    <xf borderId="0" fillId="0" fontId="0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right"/>
    </xf>
    <xf borderId="0" fillId="0" fontId="14" numFmtId="0" xfId="0" applyFont="1"/>
    <xf borderId="0" fillId="0" fontId="14" numFmtId="0" xfId="0" applyAlignment="1" applyFont="1">
      <alignment horizontal="center"/>
    </xf>
    <xf borderId="0" fillId="0" fontId="13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left" vertical="top"/>
    </xf>
    <xf borderId="0" fillId="0" fontId="15" numFmtId="0" xfId="0" applyAlignment="1" applyFont="1">
      <alignment vertical="top"/>
    </xf>
    <xf borderId="0" fillId="0" fontId="15" numFmtId="0" xfId="0" applyAlignment="1" applyFont="1">
      <alignment horizontal="right" vertical="top"/>
    </xf>
    <xf borderId="0" fillId="0" fontId="15" numFmtId="0" xfId="0" applyAlignment="1" applyFont="1">
      <alignment horizontal="center" vertical="top"/>
    </xf>
    <xf borderId="0" fillId="0" fontId="14" numFmtId="0" xfId="0" applyAlignment="1" applyFont="1">
      <alignment vertical="top"/>
    </xf>
    <xf borderId="0" fillId="0" fontId="0" numFmtId="0" xfId="0" applyAlignment="1" applyFont="1">
      <alignment horizontal="right"/>
    </xf>
    <xf borderId="0" fillId="0" fontId="15" numFmtId="0" xfId="0" applyAlignment="1" applyFont="1">
      <alignment horizontal="center" vertical="center"/>
    </xf>
    <xf borderId="37" fillId="11" fontId="16" numFmtId="0" xfId="0" applyAlignment="1" applyBorder="1" applyFill="1" applyFont="1">
      <alignment horizontal="center" vertical="center"/>
    </xf>
    <xf borderId="38" fillId="11" fontId="16" numFmtId="0" xfId="0" applyAlignment="1" applyBorder="1" applyFont="1">
      <alignment horizontal="center" vertical="center"/>
    </xf>
    <xf borderId="39" fillId="0" fontId="1" numFmtId="0" xfId="0" applyBorder="1" applyFont="1"/>
    <xf borderId="40" fillId="0" fontId="1" numFmtId="0" xfId="0" applyBorder="1" applyFont="1"/>
    <xf borderId="37" fillId="11" fontId="16" numFmtId="0" xfId="0" applyAlignment="1" applyBorder="1" applyFont="1">
      <alignment horizontal="center" shrinkToFit="0" wrapText="1"/>
    </xf>
    <xf borderId="1" fillId="3" fontId="17" numFmtId="0" xfId="0" applyAlignment="1" applyBorder="1" applyFont="1">
      <alignment shrinkToFit="0" wrapText="1"/>
    </xf>
    <xf borderId="38" fillId="11" fontId="16" numFmtId="0" xfId="0" applyAlignment="1" applyBorder="1" applyFont="1">
      <alignment horizontal="center" shrinkToFit="0" wrapText="1"/>
    </xf>
    <xf borderId="34" fillId="0" fontId="1" numFmtId="0" xfId="0" applyBorder="1" applyFont="1"/>
    <xf borderId="41" fillId="11" fontId="18" numFmtId="0" xfId="0" applyAlignment="1" applyBorder="1" applyFont="1">
      <alignment horizontal="center" vertical="center"/>
    </xf>
    <xf borderId="42" fillId="0" fontId="1" numFmtId="0" xfId="0" applyBorder="1" applyFont="1"/>
    <xf borderId="38" fillId="3" fontId="17" numFmtId="0" xfId="0" applyAlignment="1" applyBorder="1" applyFont="1">
      <alignment horizontal="center" shrinkToFit="0" wrapText="1"/>
    </xf>
    <xf borderId="38" fillId="0" fontId="0" numFmtId="0" xfId="0" applyAlignment="1" applyBorder="1" applyFont="1">
      <alignment horizontal="center"/>
    </xf>
    <xf borderId="43" fillId="0" fontId="19" numFmtId="0" xfId="0" applyAlignment="1" applyBorder="1" applyFont="1">
      <alignment horizontal="center" shrinkToFit="0" vertical="center" wrapText="1"/>
    </xf>
    <xf borderId="37" fillId="0" fontId="0" numFmtId="1" xfId="0" applyAlignment="1" applyBorder="1" applyFont="1" applyNumberFormat="1">
      <alignment horizontal="center"/>
    </xf>
    <xf borderId="37" fillId="0" fontId="20" numFmtId="1" xfId="0" applyAlignment="1" applyBorder="1" applyFont="1" applyNumberFormat="1">
      <alignment horizontal="center"/>
    </xf>
    <xf borderId="37" fillId="0" fontId="0" numFmtId="164" xfId="0" applyAlignment="1" applyBorder="1" applyFont="1" applyNumberFormat="1">
      <alignment horizontal="center"/>
    </xf>
    <xf borderId="38" fillId="0" fontId="21" numFmtId="0" xfId="0" applyAlignment="1" applyBorder="1" applyFont="1">
      <alignment horizontal="center" vertical="center"/>
    </xf>
    <xf borderId="38" fillId="0" fontId="0" numFmtId="0" xfId="0" applyBorder="1" applyFont="1"/>
    <xf borderId="39" fillId="0" fontId="0" numFmtId="0" xfId="0" applyBorder="1" applyFont="1"/>
    <xf borderId="40" fillId="0" fontId="0" numFmtId="0" xfId="0" applyBorder="1" applyFont="1"/>
    <xf borderId="44" fillId="0" fontId="1" numFmtId="0" xfId="0" applyBorder="1" applyFont="1"/>
    <xf borderId="34" fillId="0" fontId="0" numFmtId="0" xfId="0" applyAlignment="1" applyBorder="1" applyFont="1">
      <alignment horizontal="center"/>
    </xf>
    <xf borderId="38" fillId="0" fontId="21" numFmtId="0" xfId="0" applyAlignment="1" applyBorder="1" applyFont="1">
      <alignment horizontal="center"/>
    </xf>
    <xf borderId="39" fillId="0" fontId="0" numFmtId="9" xfId="0" applyAlignment="1" applyBorder="1" applyFont="1" applyNumberFormat="1">
      <alignment horizontal="center"/>
    </xf>
    <xf borderId="34" fillId="0" fontId="0" numFmtId="0" xfId="0" applyBorder="1" applyFont="1"/>
    <xf borderId="0" fillId="0" fontId="22" numFmtId="0" xfId="0" applyAlignment="1" applyFont="1">
      <alignment horizontal="left" vertical="top"/>
    </xf>
    <xf borderId="1" fillId="3" fontId="23" numFmtId="0" xfId="0" applyBorder="1" applyFont="1"/>
    <xf borderId="45" fillId="11" fontId="23" numFmtId="0" xfId="0" applyBorder="1" applyFont="1"/>
    <xf borderId="46" fillId="11" fontId="23" numFmtId="0" xfId="0" applyAlignment="1" applyBorder="1" applyFont="1">
      <alignment horizontal="center" vertical="center"/>
    </xf>
    <xf borderId="47" fillId="0" fontId="1" numFmtId="0" xfId="0" applyBorder="1" applyFont="1"/>
    <xf borderId="48" fillId="0" fontId="1" numFmtId="0" xfId="0" applyBorder="1" applyFont="1"/>
    <xf borderId="49" fillId="0" fontId="0" numFmtId="0" xfId="0" applyBorder="1" applyFont="1"/>
    <xf borderId="50" fillId="0" fontId="0" numFmtId="164" xfId="0" applyAlignment="1" applyBorder="1" applyFont="1" applyNumberFormat="1">
      <alignment horizontal="right"/>
    </xf>
    <xf borderId="50" fillId="0" fontId="0" numFmtId="0" xfId="0" applyBorder="1" applyFont="1"/>
    <xf borderId="51" fillId="0" fontId="0" numFmtId="0" xfId="0" applyBorder="1" applyFont="1"/>
    <xf borderId="2" fillId="11" fontId="24" numFmtId="0" xfId="0" applyAlignment="1" applyBorder="1" applyFont="1">
      <alignment horizontal="center"/>
    </xf>
    <xf borderId="35" fillId="0" fontId="0" numFmtId="0" xfId="0" applyBorder="1" applyFont="1"/>
    <xf borderId="38" fillId="11" fontId="24" numFmtId="0" xfId="0" applyAlignment="1" applyBorder="1" applyFont="1">
      <alignment horizontal="left"/>
    </xf>
    <xf borderId="43" fillId="0" fontId="25" numFmtId="0" xfId="0" applyAlignment="1" applyBorder="1" applyFont="1">
      <alignment horizontal="left" vertical="top"/>
    </xf>
    <xf borderId="52" fillId="0" fontId="1" numFmtId="0" xfId="0" applyBorder="1" applyFont="1"/>
    <xf borderId="53" fillId="0" fontId="1" numFmtId="0" xfId="0" applyBorder="1" applyFont="1"/>
    <xf borderId="54" fillId="0" fontId="1" numFmtId="0" xfId="0" applyBorder="1" applyFont="1"/>
    <xf borderId="27" fillId="0" fontId="1" numFmtId="0" xfId="0" applyBorder="1" applyFont="1"/>
    <xf borderId="55" fillId="0" fontId="1" numFmtId="0" xfId="0" applyBorder="1" applyFont="1"/>
    <xf borderId="56" fillId="0" fontId="1" numFmtId="0" xfId="0" applyBorder="1" applyFont="1"/>
    <xf borderId="57" fillId="0" fontId="0" numFmtId="1" xfId="0" applyAlignment="1" applyBorder="1" applyFont="1" applyNumberFormat="1">
      <alignment horizontal="center"/>
    </xf>
    <xf borderId="57" fillId="0" fontId="0" numFmtId="164" xfId="0" applyAlignment="1" applyBorder="1" applyFont="1" applyNumberFormat="1">
      <alignment horizontal="center"/>
    </xf>
    <xf borderId="0" fillId="0" fontId="19" numFmtId="0" xfId="0" applyAlignment="1" applyFont="1">
      <alignment vertical="center"/>
    </xf>
    <xf borderId="0" fillId="0" fontId="21" numFmtId="0" xfId="0" applyAlignment="1" applyFont="1">
      <alignment horizontal="center" vertical="top"/>
    </xf>
    <xf borderId="0" fillId="0" fontId="26" numFmtId="0" xfId="0" applyAlignment="1" applyFont="1">
      <alignment horizontal="center" shrinkToFit="0" vertical="center" wrapText="1"/>
    </xf>
    <xf borderId="0" fillId="0" fontId="0" numFmtId="0" xfId="0" applyAlignment="1" applyFont="1">
      <alignment vertical="top"/>
    </xf>
    <xf borderId="0" fillId="0" fontId="10" numFmtId="0" xfId="0" applyAlignment="1" applyFont="1">
      <alignment horizontal="center"/>
    </xf>
    <xf borderId="0" fillId="0" fontId="21" numFmtId="0" xfId="0" applyAlignment="1" applyFont="1">
      <alignment vertical="top"/>
    </xf>
    <xf borderId="58" fillId="12" fontId="27" numFmtId="0" xfId="0" applyAlignment="1" applyBorder="1" applyFill="1" applyFont="1">
      <alignment horizontal="center" vertical="center"/>
    </xf>
    <xf borderId="59" fillId="0" fontId="1" numFmtId="0" xfId="0" applyBorder="1" applyFont="1"/>
    <xf borderId="60" fillId="0" fontId="1" numFmtId="0" xfId="0" applyBorder="1" applyFont="1"/>
    <xf borderId="37" fillId="0" fontId="0" numFmtId="0" xfId="0" applyAlignment="1" applyBorder="1" applyFont="1">
      <alignment horizontal="center" textRotation="90" vertical="center"/>
    </xf>
    <xf borderId="61" fillId="0" fontId="0" numFmtId="0" xfId="0" applyAlignment="1" applyBorder="1" applyFont="1">
      <alignment horizontal="center"/>
    </xf>
    <xf borderId="62" fillId="0" fontId="1" numFmtId="0" xfId="0" applyBorder="1" applyFont="1"/>
    <xf borderId="63" fillId="0" fontId="1" numFmtId="0" xfId="0" applyBorder="1" applyFont="1"/>
    <xf borderId="57" fillId="0" fontId="1" numFmtId="0" xfId="0" applyBorder="1" applyFont="1"/>
    <xf borderId="64" fillId="0" fontId="0" numFmtId="0" xfId="0" applyAlignment="1" applyBorder="1" applyFont="1">
      <alignment horizontal="center"/>
    </xf>
    <xf borderId="65" fillId="0" fontId="1" numFmtId="0" xfId="0" applyBorder="1" applyFont="1"/>
    <xf borderId="66" fillId="0" fontId="1" numFmtId="0" xfId="0" applyBorder="1" applyFont="1"/>
    <xf borderId="54" fillId="0" fontId="0" numFmtId="0" xfId="0" applyAlignment="1" applyBorder="1" applyFont="1">
      <alignment horizontal="center"/>
    </xf>
    <xf borderId="62" fillId="0" fontId="0" numFmtId="0" xfId="0" applyBorder="1" applyFont="1"/>
    <xf borderId="67" fillId="0" fontId="0" numFmtId="0" xfId="0" applyAlignment="1" applyBorder="1" applyFont="1">
      <alignment horizontal="center"/>
    </xf>
    <xf borderId="68" fillId="0" fontId="1" numFmtId="0" xfId="0" applyBorder="1" applyFont="1"/>
    <xf borderId="69" fillId="0" fontId="1" numFmtId="0" xfId="0" applyBorder="1" applyFont="1"/>
    <xf borderId="70" fillId="0" fontId="0" numFmtId="0" xfId="0" applyAlignment="1" applyBorder="1" applyFont="1">
      <alignment horizontal="center"/>
    </xf>
    <xf borderId="71" fillId="0" fontId="1" numFmtId="0" xfId="0" applyBorder="1" applyFont="1"/>
    <xf borderId="72" fillId="0" fontId="1" numFmtId="0" xfId="0" applyBorder="1" applyFont="1"/>
    <xf borderId="73" fillId="0" fontId="0" numFmtId="0" xfId="0" applyAlignment="1" applyBorder="1" applyFont="1">
      <alignment horizontal="center"/>
    </xf>
    <xf borderId="74" fillId="0" fontId="1" numFmtId="0" xfId="0" applyBorder="1" applyFont="1"/>
    <xf borderId="75" fillId="0" fontId="1" numFmtId="0" xfId="0" applyBorder="1" applyFont="1"/>
    <xf borderId="43" fillId="0" fontId="0" numFmtId="0" xfId="0" applyAlignment="1" applyBorder="1" applyFont="1">
      <alignment horizontal="center"/>
    </xf>
    <xf borderId="0" fillId="0" fontId="0" numFmtId="0" xfId="0" applyAlignment="1" applyFont="1">
      <alignment textRotation="90" vertical="center"/>
    </xf>
    <xf borderId="35" fillId="13" fontId="28" numFmtId="0" xfId="0" applyAlignment="1" applyBorder="1" applyFill="1" applyFont="1">
      <alignment horizontal="center"/>
    </xf>
    <xf borderId="76" fillId="0" fontId="0" numFmtId="0" xfId="0" applyAlignment="1" applyBorder="1" applyFont="1">
      <alignment horizontal="center" vertical="center"/>
    </xf>
    <xf borderId="19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9</xdr:row>
      <xdr:rowOff>238125</xdr:rowOff>
    </xdr:from>
    <xdr:ext cx="3438525" cy="47625"/>
    <xdr:sp macro="" textlink="">
      <xdr:nvSpPr>
        <xdr:cNvPr id="3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04775" y="2087881"/>
          <a:ext cx="3438525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5</xdr:col>
      <xdr:colOff>428625</xdr:colOff>
      <xdr:row>9</xdr:row>
      <xdr:rowOff>238125</xdr:rowOff>
    </xdr:from>
    <xdr:ext cx="457200" cy="38100"/>
    <xdr:sp macro="" textlink="">
      <xdr:nvSpPr>
        <xdr:cNvPr id="4" name="Freeform 20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648076" y="2087880"/>
          <a:ext cx="457199" cy="45719"/>
        </a:xfrm>
        <a:custGeom>
          <a:avLst/>
          <a:gdLst>
            <a:gd fmla="*/ 0 w 972" name="T0"/>
            <a:gd fmla="*/ 972 w 972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972">
              <a:moveTo>
                <a:pt x="0" y="0"/>
              </a:moveTo>
              <a:lnTo>
                <a:pt x="972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8</xdr:col>
      <xdr:colOff>0</xdr:colOff>
      <xdr:row>9</xdr:row>
      <xdr:rowOff>276225</xdr:rowOff>
    </xdr:from>
    <xdr:ext cx="1247775" cy="0"/>
    <xdr:cxnSp macro="">
      <xdr:nvCxnSpPr>
        <xdr:cNvPr id="5" name="Conector recto 4">
          <a:extLst>
            <a:ext uri="{FF2B5EF4-FFF2-40B4-BE49-F238E27FC236}"/>
          </a:extLst>
        </xdr:cNvPr>
        <xdr:cNvCxnSpPr/>
      </xdr:nvCxnSpPr>
      <xdr:spPr>
        <a:xfrm>
          <a:off x="4286250" y="2124075"/>
          <a:ext cx="125730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13</xdr:col>
      <xdr:colOff>171450</xdr:colOff>
      <xdr:row>10</xdr:row>
      <xdr:rowOff>9525</xdr:rowOff>
    </xdr:from>
    <xdr:ext cx="1047750" cy="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>
          <a:off x="5715000" y="2143125"/>
          <a:ext cx="104775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19050</xdr:colOff>
      <xdr:row>33</xdr:row>
      <xdr:rowOff>114300</xdr:rowOff>
    </xdr:from>
    <xdr:ext cx="3933825" cy="3057525"/>
    <xdr:grpSp>
      <xdr:nvGrpSpPr>
        <xdr:cNvPr id="7" name="Group 22">
          <a:extLst>
            <a:ext uri="{FF2B5EF4-FFF2-40B4-BE49-F238E27FC236}"/>
          </a:extLst>
        </xdr:cNvPr>
        <xdr:cNvGrpSpPr>
          <a:grpSpLocks/>
        </xdr:cNvGrpSpPr>
      </xdr:nvGrpSpPr>
      <xdr:grpSpPr bwMode="auto">
        <a:xfrm>
          <a:off x="228658" y="7172324"/>
          <a:ext cx="3921006" cy="2951164"/>
          <a:chOff x="391" y="11551"/>
          <a:chExt cx="6469" cy="4073"/>
        </a:xfrm>
      </xdr:grpSpPr>
      <xdr:sp macro="" textlink="">
        <xdr:nvSpPr>
          <xdr:cNvPr id="8" name="Rectangle 23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391" y="11551"/>
            <a:ext cx="6469" cy="4073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9" name="Freeform 24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5" y="13933"/>
            <a:ext cx="6202" cy="0"/>
          </a:xfrm>
          <a:custGeom>
            <a:avLst/>
            <a:gdLst>
              <a:gd fmla="*/ 0 w 6202" name="T0"/>
              <a:gd fmla="*/ 6202 w 6202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2">
                <a:moveTo>
                  <a:pt x="0" y="0"/>
                </a:moveTo>
                <a:lnTo>
                  <a:pt x="6202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  <xdr:sp macro="" textlink="">
        <xdr:nvSpPr>
          <xdr:cNvPr id="10" name="Freeform 25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445" y="14984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1" name="Freeform 26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0" y="12625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</xdr:grpSp>
    <xdr:clientData fLocksWithSheet="0"/>
  </xdr:oneCellAnchor>
  <xdr:oneCellAnchor>
    <xdr:from>
      <xdr:col>1</xdr:col>
      <xdr:colOff>19050</xdr:colOff>
      <xdr:row>5</xdr:row>
      <xdr:rowOff>190500</xdr:rowOff>
    </xdr:from>
    <xdr:ext cx="4352925" cy="38100"/>
    <xdr:sp macro="" textlink="">
      <xdr:nvSpPr>
        <xdr:cNvPr id="12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9050" y="1287778"/>
          <a:ext cx="4352926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9</xdr:col>
      <xdr:colOff>104775</xdr:colOff>
      <xdr:row>5</xdr:row>
      <xdr:rowOff>238125</xdr:rowOff>
    </xdr:from>
    <xdr:ext cx="1905000" cy="9525"/>
    <xdr:cxnSp macro="">
      <xdr:nvCxnSpPr>
        <xdr:cNvPr id="13" name="Conector recto 12">
          <a:extLst>
            <a:ext uri="{FF2B5EF4-FFF2-40B4-BE49-F238E27FC236}"/>
          </a:extLst>
        </xdr:cNvPr>
        <xdr:cNvCxnSpPr/>
      </xdr:nvCxnSpPr>
      <xdr:spPr>
        <a:xfrm flipV="1">
          <a:off x="4629150" y="1333501"/>
          <a:ext cx="1914525" cy="9524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12</xdr:col>
      <xdr:colOff>0</xdr:colOff>
      <xdr:row>46</xdr:row>
      <xdr:rowOff>38100</xdr:rowOff>
    </xdr:from>
    <xdr:ext cx="0" cy="114300"/>
    <xdr:cxnSp macro="">
      <xdr:nvCxnSpPr>
        <xdr:cNvPr id="14" name="Conector recto 13">
          <a:extLst>
            <a:ext uri="{FF2B5EF4-FFF2-40B4-BE49-F238E27FC236}"/>
          </a:extLst>
        </xdr:cNvPr>
        <xdr:cNvCxnSpPr/>
      </xdr:nvCxnSpPr>
      <xdr:spPr>
        <a:xfrm flipV="1">
          <a:off x="5057775" y="9515477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47625</xdr:rowOff>
    </xdr:from>
    <xdr:ext cx="0" cy="114300"/>
    <xdr:cxnSp macro="">
      <xdr:nvCxnSpPr>
        <xdr:cNvPr id="15" name="Conector recto 14">
          <a:extLst>
            <a:ext uri="{FF2B5EF4-FFF2-40B4-BE49-F238E27FC236}"/>
          </a:extLst>
        </xdr:cNvPr>
        <xdr:cNvCxnSpPr/>
      </xdr:nvCxnSpPr>
      <xdr:spPr>
        <a:xfrm flipV="1">
          <a:off x="45148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14</xdr:col>
      <xdr:colOff>0</xdr:colOff>
      <xdr:row>46</xdr:row>
      <xdr:rowOff>47625</xdr:rowOff>
    </xdr:from>
    <xdr:ext cx="0" cy="114300"/>
    <xdr:cxnSp macro="">
      <xdr:nvCxnSpPr>
        <xdr:cNvPr id="16" name="Conector recto 15">
          <a:extLst>
            <a:ext uri="{FF2B5EF4-FFF2-40B4-BE49-F238E27FC236}"/>
          </a:extLst>
        </xdr:cNvPr>
        <xdr:cNvCxnSpPr/>
      </xdr:nvCxnSpPr>
      <xdr:spPr>
        <a:xfrm flipV="1">
          <a:off x="57721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15</xdr:col>
      <xdr:colOff>266700</xdr:colOff>
      <xdr:row>46</xdr:row>
      <xdr:rowOff>38100</xdr:rowOff>
    </xdr:from>
    <xdr:ext cx="0" cy="114300"/>
    <xdr:cxnSp macro="">
      <xdr:nvCxnSpPr>
        <xdr:cNvPr id="17" name="Conector recto 16">
          <a:extLst>
            <a:ext uri="{FF2B5EF4-FFF2-40B4-BE49-F238E27FC236}"/>
          </a:extLst>
        </xdr:cNvPr>
        <xdr:cNvCxnSpPr/>
      </xdr:nvCxnSpPr>
      <xdr:spPr>
        <a:xfrm flipV="1">
          <a:off x="6296025" y="95154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171450</xdr:rowOff>
    </xdr:from>
    <xdr:ext cx="1781175" cy="9525"/>
    <xdr:cxnSp macro="">
      <xdr:nvCxnSpPr>
        <xdr:cNvPr id="19" name="Conector recto 18">
          <a:extLst>
            <a:ext uri="{FF2B5EF4-FFF2-40B4-BE49-F238E27FC236}"/>
          </a:extLst>
        </xdr:cNvPr>
        <xdr:cNvCxnSpPr/>
      </xdr:nvCxnSpPr>
      <xdr:spPr>
        <a:xfrm>
          <a:off x="4514850" y="9648825"/>
          <a:ext cx="1790700" cy="9525"/>
        </a:xfrm>
        <a:prstGeom prst="line">
          <a:avLst/>
        </a:prstGeom>
        <a:ln cap="flat" cmpd="sng" w="12700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38100</xdr:colOff>
      <xdr:row>0</xdr:row>
      <xdr:rowOff>9525</xdr:rowOff>
    </xdr:from>
    <xdr:ext cx="165735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38100</xdr:colOff>
      <xdr:row>0</xdr:row>
      <xdr:rowOff>0</xdr:rowOff>
    </xdr:from>
    <xdr:ext cx="1438275" cy="581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LIM/Documents/H.F.M.%2019-20/5&#176;%20A/CONTROL%20TRIMESTRAL%205&#176;%20A%20fia%20-%20cop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MPRIMIR"/>
      <sheetName val="SISAT TEXTOS"/>
      <sheetName val=" SISAT MAT."/>
      <sheetName val="SISAT LECTURA"/>
      <sheetName val="INDICACIONES"/>
      <sheetName val="ORDENAR"/>
      <sheetName val="BOLETA"/>
      <sheetName val="CONCENTRADO DE CALIFICACIONES"/>
      <sheetName val="DIAGNOSTICA"/>
      <sheetName val="REG. INSCRIP."/>
      <sheetName val="ESTADISTICA INICIAL"/>
      <sheetName val="CAPTURAR DATOS"/>
      <sheetName val="EXPEDIENTES"/>
      <sheetName val="FOTOS"/>
      <sheetName val="ASIST. T. 1"/>
      <sheetName val="ACT 1"/>
      <sheetName val="GRAFICA TRIM 1"/>
      <sheetName val="ASIT. T.2"/>
      <sheetName val="ACT 2"/>
      <sheetName val="GRAFICA TRIM 2"/>
      <sheetName val="ASIST. T.3"/>
      <sheetName val="ACT 3"/>
      <sheetName val="ABC"/>
      <sheetName val="GRAFICA TRIM 3"/>
      <sheetName val="GRAFICA DEL CICLO ESCOLAR"/>
      <sheetName val="VELOCIDAD LECTORA"/>
      <sheetName val="COMP. LECT."/>
      <sheetName val="CALENDARIO"/>
      <sheetName val="ESTADISTICA FINAL"/>
      <sheetName val="PROMEDIOS TRIM."/>
      <sheetName val="LISTA DE ALUMNOS"/>
      <sheetName val="LISTA DE PADRES"/>
      <sheetName val="TIPOS DE APRENDIZAJ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1" width="3.86"/>
    <col customWidth="1" min="2" max="2" width="39.14"/>
    <col customWidth="1" min="3" max="3" width="23.43"/>
    <col customWidth="1" min="4" max="4" width="5.14"/>
    <col customWidth="1" min="5" max="5" width="5.86"/>
    <col customWidth="1" min="6" max="6" width="6.29"/>
    <col customWidth="1" min="7" max="7" width="6.0"/>
    <col customWidth="1" min="8" max="8" width="5.71"/>
    <col customWidth="1" min="9" max="9" width="5.14"/>
    <col customWidth="1" min="10" max="10" width="5.86"/>
    <col customWidth="1" min="11" max="11" width="6.43"/>
    <col customWidth="1" min="12" max="12" width="8.0"/>
    <col customWidth="1" min="13" max="13" width="5.43"/>
    <col customWidth="1" min="14" max="14" width="5.71"/>
    <col customWidth="1" min="15" max="22" width="7.14"/>
    <col customWidth="1" min="23" max="24" width="8.0"/>
    <col customWidth="1" min="25" max="25" width="5.71"/>
    <col customWidth="1" min="26" max="33" width="7.14"/>
    <col customWidth="1" min="34" max="34" width="8.29"/>
    <col customWidth="1" min="35" max="35" width="7.14"/>
    <col customWidth="1" min="36" max="36" width="5.71"/>
    <col customWidth="1" min="37" max="45" width="7.14"/>
    <col customWidth="1" min="46" max="46" width="10.71"/>
    <col customWidth="1" min="47" max="47" width="13.29"/>
    <col customWidth="1" min="48" max="48" width="6.86"/>
    <col customWidth="1" min="49" max="49" width="17.57"/>
    <col customWidth="1" min="50" max="50" width="10.71"/>
    <col customWidth="1" min="51" max="51" width="12.57"/>
    <col customWidth="1" min="52" max="53" width="10.71"/>
    <col customWidth="1" min="54" max="54" width="13.29"/>
    <col customWidth="1" min="55" max="56" width="10.71"/>
    <col customWidth="1" min="57" max="57" width="13.29"/>
    <col customWidth="1" min="58" max="61" width="10.71"/>
  </cols>
  <sheetData>
    <row r="1">
      <c r="A1" s="1"/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>
        <v>10.0</v>
      </c>
      <c r="L1" s="1">
        <v>11.0</v>
      </c>
      <c r="M1" s="1">
        <v>12.0</v>
      </c>
      <c r="N1" s="1">
        <v>13.0</v>
      </c>
      <c r="O1" s="1">
        <v>14.0</v>
      </c>
      <c r="P1" s="1">
        <v>15.0</v>
      </c>
      <c r="Q1" s="1">
        <v>16.0</v>
      </c>
      <c r="R1" s="1">
        <v>17.0</v>
      </c>
      <c r="S1" s="1">
        <v>18.0</v>
      </c>
      <c r="T1" s="1">
        <v>19.0</v>
      </c>
      <c r="U1" s="1">
        <v>20.0</v>
      </c>
      <c r="V1" s="1">
        <v>21.0</v>
      </c>
      <c r="W1" s="1">
        <v>22.0</v>
      </c>
      <c r="X1" s="1">
        <v>23.0</v>
      </c>
      <c r="Y1" s="1">
        <v>24.0</v>
      </c>
      <c r="Z1" s="1">
        <v>25.0</v>
      </c>
      <c r="AA1" s="1">
        <v>26.0</v>
      </c>
      <c r="AB1" s="1">
        <v>27.0</v>
      </c>
      <c r="AC1" s="1">
        <v>28.0</v>
      </c>
      <c r="AD1" s="1">
        <v>29.0</v>
      </c>
      <c r="AE1" s="1">
        <v>30.0</v>
      </c>
      <c r="AF1" s="1">
        <v>31.0</v>
      </c>
      <c r="AG1" s="1">
        <v>32.0</v>
      </c>
      <c r="AH1" s="1">
        <v>33.0</v>
      </c>
      <c r="AI1" s="1">
        <v>34.0</v>
      </c>
      <c r="AJ1" s="1">
        <v>35.0</v>
      </c>
      <c r="AK1" s="1">
        <v>36.0</v>
      </c>
      <c r="AL1" s="1">
        <v>37.0</v>
      </c>
      <c r="AM1" s="1">
        <v>38.0</v>
      </c>
      <c r="AN1" s="1">
        <v>39.0</v>
      </c>
      <c r="AO1" s="1">
        <v>40.0</v>
      </c>
      <c r="AP1" s="1">
        <v>41.0</v>
      </c>
      <c r="AQ1" s="1">
        <v>42.0</v>
      </c>
      <c r="AR1" s="1">
        <v>43.0</v>
      </c>
      <c r="AS1" s="1">
        <v>44.0</v>
      </c>
      <c r="AT1" s="1">
        <v>45.0</v>
      </c>
      <c r="AU1" s="1">
        <v>46.0</v>
      </c>
      <c r="AV1" s="1">
        <v>47.0</v>
      </c>
      <c r="AW1" s="1">
        <v>48.0</v>
      </c>
      <c r="AX1" s="1">
        <v>49.0</v>
      </c>
      <c r="AY1" s="1">
        <v>50.0</v>
      </c>
      <c r="AZ1" s="1">
        <v>51.0</v>
      </c>
      <c r="BA1" s="1">
        <v>52.0</v>
      </c>
      <c r="BB1" s="1">
        <v>53.0</v>
      </c>
      <c r="BC1" s="1">
        <v>54.0</v>
      </c>
      <c r="BD1" s="1">
        <v>55.0</v>
      </c>
      <c r="BE1" s="1">
        <v>56.0</v>
      </c>
      <c r="BF1" s="1">
        <v>57.0</v>
      </c>
      <c r="BG1" s="1">
        <v>58.0</v>
      </c>
      <c r="BH1" s="1">
        <v>59.0</v>
      </c>
      <c r="BI1" s="1">
        <v>60.0</v>
      </c>
    </row>
    <row r="2">
      <c r="B2" s="2" t="s">
        <v>0</v>
      </c>
      <c r="C2" s="2"/>
      <c r="D2" t="s">
        <v>1</v>
      </c>
      <c r="M2" s="3" t="s">
        <v>2</v>
      </c>
      <c r="N2" s="4"/>
      <c r="O2" t="s">
        <v>3</v>
      </c>
      <c r="Q2" s="3" t="s">
        <v>4</v>
      </c>
      <c r="R2" s="4"/>
      <c r="S2" t="s">
        <v>5</v>
      </c>
      <c r="V2" s="3" t="s">
        <v>6</v>
      </c>
      <c r="W2" s="4"/>
    </row>
    <row r="3">
      <c r="B3" s="2" t="s">
        <v>7</v>
      </c>
      <c r="C3" s="2"/>
      <c r="D3" t="s">
        <v>8</v>
      </c>
      <c r="F3" s="5"/>
      <c r="G3" s="5"/>
      <c r="H3" s="5"/>
      <c r="M3" s="3" t="s">
        <v>9</v>
      </c>
      <c r="N3" s="6"/>
      <c r="O3" s="4"/>
      <c r="P3" t="s">
        <v>10</v>
      </c>
      <c r="V3" s="3" t="s">
        <v>11</v>
      </c>
      <c r="W3" s="4"/>
      <c r="X3" t="s">
        <v>12</v>
      </c>
    </row>
    <row r="4">
      <c r="B4" s="2" t="s">
        <v>13</v>
      </c>
      <c r="C4" s="2"/>
      <c r="D4" s="7">
        <v>195.0</v>
      </c>
      <c r="F4" s="5"/>
      <c r="G4" s="5"/>
      <c r="H4" s="5"/>
      <c r="M4" s="3" t="s">
        <v>14</v>
      </c>
      <c r="N4" s="6"/>
      <c r="O4" s="6"/>
      <c r="P4" s="4"/>
      <c r="Q4" t="s">
        <v>15</v>
      </c>
    </row>
    <row r="5" ht="15.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>
      <c r="A6" s="10" t="s">
        <v>16</v>
      </c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ht="15.0" customHeight="1">
      <c r="A8" s="9"/>
      <c r="B8" s="11"/>
      <c r="C8" s="11"/>
      <c r="D8" s="12" t="s">
        <v>17</v>
      </c>
      <c r="E8" s="13"/>
      <c r="F8" s="13"/>
      <c r="G8" s="13"/>
      <c r="H8" s="13"/>
      <c r="I8" s="13"/>
      <c r="J8" s="13"/>
      <c r="K8" s="13"/>
      <c r="L8" s="13"/>
      <c r="M8" s="14"/>
      <c r="N8" s="9"/>
      <c r="O8" s="15" t="s">
        <v>18</v>
      </c>
      <c r="P8" s="16"/>
      <c r="Q8" s="16"/>
      <c r="R8" s="16"/>
      <c r="S8" s="16"/>
      <c r="T8" s="16"/>
      <c r="U8" s="16"/>
      <c r="V8" s="16"/>
      <c r="W8" s="17"/>
      <c r="X8" s="18"/>
      <c r="Y8" s="9"/>
      <c r="Z8" s="15" t="s">
        <v>19</v>
      </c>
      <c r="AA8" s="16"/>
      <c r="AB8" s="16"/>
      <c r="AC8" s="16"/>
      <c r="AD8" s="16"/>
      <c r="AE8" s="16"/>
      <c r="AF8" s="16"/>
      <c r="AG8" s="16"/>
      <c r="AH8" s="17"/>
      <c r="AI8" s="18"/>
      <c r="AJ8" s="9"/>
      <c r="AK8" s="15" t="s">
        <v>20</v>
      </c>
      <c r="AL8" s="16"/>
      <c r="AM8" s="16"/>
      <c r="AN8" s="16"/>
      <c r="AO8" s="16"/>
      <c r="AP8" s="16"/>
      <c r="AQ8" s="16"/>
      <c r="AR8" s="16"/>
      <c r="AS8" s="17"/>
      <c r="AT8" s="9"/>
      <c r="AU8" s="19" t="s">
        <v>21</v>
      </c>
      <c r="AV8" s="9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</row>
    <row r="9" ht="12.75" customHeight="1">
      <c r="A9" s="21"/>
      <c r="B9" s="10"/>
      <c r="C9" s="10"/>
      <c r="D9" s="22"/>
      <c r="E9" s="23"/>
      <c r="F9" s="23"/>
      <c r="G9" s="23"/>
      <c r="H9" s="23"/>
      <c r="I9" s="23"/>
      <c r="J9" s="23"/>
      <c r="K9" s="23"/>
      <c r="L9" s="23"/>
      <c r="M9" s="24"/>
      <c r="N9" s="9"/>
      <c r="O9" s="25"/>
      <c r="P9" s="26"/>
      <c r="Q9" s="26"/>
      <c r="R9" s="26"/>
      <c r="S9" s="26"/>
      <c r="T9" s="26"/>
      <c r="U9" s="26"/>
      <c r="V9" s="26"/>
      <c r="W9" s="27"/>
      <c r="X9" s="18"/>
      <c r="Y9" s="9"/>
      <c r="Z9" s="25"/>
      <c r="AA9" s="26"/>
      <c r="AB9" s="26"/>
      <c r="AC9" s="26"/>
      <c r="AD9" s="26"/>
      <c r="AE9" s="26"/>
      <c r="AF9" s="26"/>
      <c r="AG9" s="26"/>
      <c r="AH9" s="27"/>
      <c r="AI9" s="18"/>
      <c r="AJ9" s="9"/>
      <c r="AK9" s="25"/>
      <c r="AL9" s="26"/>
      <c r="AM9" s="26"/>
      <c r="AN9" s="26"/>
      <c r="AO9" s="26"/>
      <c r="AP9" s="26"/>
      <c r="AQ9" s="26"/>
      <c r="AR9" s="26"/>
      <c r="AS9" s="27"/>
      <c r="AT9" s="9"/>
      <c r="AU9" s="28"/>
      <c r="AV9" s="9"/>
      <c r="AW9" s="29" t="s">
        <v>22</v>
      </c>
      <c r="AX9" s="30">
        <v>61.0</v>
      </c>
      <c r="AY9" s="31"/>
      <c r="AZ9" s="32"/>
      <c r="BA9" s="33">
        <v>55.0</v>
      </c>
      <c r="BB9" s="31"/>
      <c r="BC9" s="32"/>
      <c r="BD9" s="34"/>
      <c r="BE9" s="31"/>
      <c r="BF9" s="32"/>
      <c r="BG9" s="35" t="str">
        <f>SUM(AX9:BF9)</f>
        <v>116</v>
      </c>
      <c r="BH9" s="31"/>
      <c r="BI9" s="32"/>
    </row>
    <row r="10" ht="32.25" customHeight="1">
      <c r="A10" s="21"/>
      <c r="B10" s="10"/>
      <c r="C10" s="10"/>
      <c r="D10" s="36" t="s">
        <v>23</v>
      </c>
      <c r="E10" s="37"/>
      <c r="F10" s="37"/>
      <c r="G10" s="37"/>
      <c r="H10" s="37"/>
      <c r="I10" s="37"/>
      <c r="J10" s="38"/>
      <c r="K10" s="39" t="s">
        <v>24</v>
      </c>
      <c r="L10" s="40"/>
      <c r="M10" s="41"/>
      <c r="N10" s="9"/>
      <c r="O10" s="36" t="s">
        <v>23</v>
      </c>
      <c r="P10" s="37"/>
      <c r="Q10" s="37"/>
      <c r="R10" s="37"/>
      <c r="S10" s="37"/>
      <c r="T10" s="37"/>
      <c r="U10" s="38"/>
      <c r="V10" s="39" t="s">
        <v>24</v>
      </c>
      <c r="W10" s="40"/>
      <c r="X10" s="41"/>
      <c r="Y10" s="9"/>
      <c r="Z10" s="36" t="s">
        <v>23</v>
      </c>
      <c r="AA10" s="37"/>
      <c r="AB10" s="37"/>
      <c r="AC10" s="37"/>
      <c r="AD10" s="37"/>
      <c r="AE10" s="37"/>
      <c r="AF10" s="38"/>
      <c r="AG10" s="39" t="s">
        <v>24</v>
      </c>
      <c r="AH10" s="40"/>
      <c r="AI10" s="41"/>
      <c r="AJ10" s="9"/>
      <c r="AK10" s="36" t="s">
        <v>23</v>
      </c>
      <c r="AL10" s="37"/>
      <c r="AM10" s="37"/>
      <c r="AN10" s="37"/>
      <c r="AO10" s="37"/>
      <c r="AP10" s="37"/>
      <c r="AQ10" s="38"/>
      <c r="AR10" s="39" t="s">
        <v>24</v>
      </c>
      <c r="AS10" s="38"/>
      <c r="AT10" s="9"/>
      <c r="AU10" s="28"/>
      <c r="AV10" s="9"/>
      <c r="AW10" s="9"/>
      <c r="AX10" s="42" t="s">
        <v>17</v>
      </c>
      <c r="AY10" s="31"/>
      <c r="AZ10" s="32"/>
      <c r="BA10" s="42" t="s">
        <v>18</v>
      </c>
      <c r="BB10" s="31"/>
      <c r="BC10" s="32"/>
      <c r="BD10" s="42" t="s">
        <v>19</v>
      </c>
      <c r="BE10" s="31"/>
      <c r="BF10" s="32"/>
      <c r="BG10" s="42" t="s">
        <v>25</v>
      </c>
      <c r="BH10" s="31"/>
      <c r="BI10" s="32"/>
    </row>
    <row r="11" ht="74.25" customHeight="1">
      <c r="A11" s="43" t="s">
        <v>26</v>
      </c>
      <c r="B11" s="43" t="s">
        <v>27</v>
      </c>
      <c r="C11" s="43" t="s">
        <v>28</v>
      </c>
      <c r="D11" s="44" t="s">
        <v>29</v>
      </c>
      <c r="E11" s="44" t="s">
        <v>30</v>
      </c>
      <c r="F11" s="44" t="s">
        <v>31</v>
      </c>
      <c r="G11" s="44" t="s">
        <v>32</v>
      </c>
      <c r="H11" s="44" t="s">
        <v>33</v>
      </c>
      <c r="I11" s="44" t="s">
        <v>34</v>
      </c>
      <c r="J11" s="44" t="s">
        <v>35</v>
      </c>
      <c r="K11" s="44" t="s">
        <v>36</v>
      </c>
      <c r="L11" s="44" t="s">
        <v>37</v>
      </c>
      <c r="M11" s="45" t="s">
        <v>38</v>
      </c>
      <c r="N11" s="46"/>
      <c r="O11" s="44" t="s">
        <v>29</v>
      </c>
      <c r="P11" s="44" t="s">
        <v>30</v>
      </c>
      <c r="Q11" s="44" t="s">
        <v>31</v>
      </c>
      <c r="R11" s="44" t="s">
        <v>32</v>
      </c>
      <c r="S11" s="44" t="s">
        <v>33</v>
      </c>
      <c r="T11" s="44" t="s">
        <v>34</v>
      </c>
      <c r="U11" s="44" t="s">
        <v>35</v>
      </c>
      <c r="V11" s="44" t="s">
        <v>36</v>
      </c>
      <c r="W11" s="44" t="s">
        <v>37</v>
      </c>
      <c r="X11" s="45" t="s">
        <v>38</v>
      </c>
      <c r="Y11" s="46"/>
      <c r="Z11" s="44" t="s">
        <v>29</v>
      </c>
      <c r="AA11" s="44" t="s">
        <v>30</v>
      </c>
      <c r="AB11" s="44" t="s">
        <v>31</v>
      </c>
      <c r="AC11" s="44" t="s">
        <v>32</v>
      </c>
      <c r="AD11" s="44" t="s">
        <v>33</v>
      </c>
      <c r="AE11" s="44" t="s">
        <v>34</v>
      </c>
      <c r="AF11" s="44" t="s">
        <v>35</v>
      </c>
      <c r="AG11" s="44" t="s">
        <v>36</v>
      </c>
      <c r="AH11" s="44" t="s">
        <v>37</v>
      </c>
      <c r="AI11" s="45" t="s">
        <v>38</v>
      </c>
      <c r="AJ11" s="46"/>
      <c r="AK11" s="44" t="s">
        <v>29</v>
      </c>
      <c r="AL11" s="44" t="s">
        <v>30</v>
      </c>
      <c r="AM11" s="44" t="s">
        <v>31</v>
      </c>
      <c r="AN11" s="44" t="s">
        <v>32</v>
      </c>
      <c r="AO11" s="44" t="s">
        <v>33</v>
      </c>
      <c r="AP11" s="44" t="s">
        <v>34</v>
      </c>
      <c r="AQ11" s="44" t="s">
        <v>35</v>
      </c>
      <c r="AR11" s="44" t="s">
        <v>36</v>
      </c>
      <c r="AS11" s="44" t="s">
        <v>37</v>
      </c>
      <c r="AU11" s="47"/>
      <c r="AV11" s="48"/>
      <c r="AW11" s="9"/>
      <c r="AX11" s="49" t="s">
        <v>39</v>
      </c>
      <c r="AY11" s="50" t="s">
        <v>40</v>
      </c>
      <c r="AZ11" s="51" t="s">
        <v>41</v>
      </c>
      <c r="BA11" s="52" t="s">
        <v>39</v>
      </c>
      <c r="BB11" s="53" t="s">
        <v>40</v>
      </c>
      <c r="BC11" s="54" t="s">
        <v>41</v>
      </c>
      <c r="BD11" s="55" t="s">
        <v>39</v>
      </c>
      <c r="BE11" s="56" t="s">
        <v>40</v>
      </c>
      <c r="BF11" s="57" t="s">
        <v>42</v>
      </c>
      <c r="BG11" s="58" t="s">
        <v>39</v>
      </c>
      <c r="BH11" s="59" t="s">
        <v>40</v>
      </c>
      <c r="BI11" s="60" t="s">
        <v>41</v>
      </c>
    </row>
    <row r="12" ht="18.75" customHeight="1">
      <c r="A12" s="61">
        <v>1.0</v>
      </c>
      <c r="B12" s="62"/>
      <c r="C12" s="62"/>
      <c r="D12" s="63"/>
      <c r="E12" s="61"/>
      <c r="F12" s="61"/>
      <c r="G12" s="61"/>
      <c r="H12" s="61"/>
      <c r="I12" s="61"/>
      <c r="J12" s="61"/>
      <c r="K12" s="61"/>
      <c r="L12" s="61"/>
      <c r="M12" s="63"/>
      <c r="N12" s="11"/>
      <c r="O12" s="64"/>
      <c r="P12" s="61"/>
      <c r="Q12" s="61"/>
      <c r="R12" s="61"/>
      <c r="S12" s="61"/>
      <c r="T12" s="61"/>
      <c r="U12" s="61"/>
      <c r="V12" s="61"/>
      <c r="W12" s="61"/>
      <c r="X12" s="63" t="str">
        <f t="shared" ref="X12:X41" si="2">IFERROR(TRUNC(AVERAGE(O12:W12),1)," ")</f>
        <v> </v>
      </c>
      <c r="Y12" s="11"/>
      <c r="Z12" s="64"/>
      <c r="AA12" s="64"/>
      <c r="AB12" s="61"/>
      <c r="AC12" s="64"/>
      <c r="AD12" s="64"/>
      <c r="AE12" s="64"/>
      <c r="AF12" s="64"/>
      <c r="AG12" s="64"/>
      <c r="AH12" s="64"/>
      <c r="AI12" s="63" t="str">
        <f t="shared" ref="AI12:AI41" si="3">IFERROR(TRUNC(AVERAGE(Z12:AH12),1)," ")</f>
        <v> </v>
      </c>
      <c r="AJ12" s="11"/>
      <c r="AK12" s="65" t="str">
        <f t="shared" ref="AK12:AS12" si="1">IFERROR(AVERAGE(D12,O12,Z12)," ")</f>
        <v> </v>
      </c>
      <c r="AL12" s="65" t="str">
        <f t="shared" si="1"/>
        <v> </v>
      </c>
      <c r="AM12" s="65" t="str">
        <f t="shared" si="1"/>
        <v> </v>
      </c>
      <c r="AN12" s="65" t="str">
        <f t="shared" si="1"/>
        <v> </v>
      </c>
      <c r="AO12" s="65" t="str">
        <f t="shared" si="1"/>
        <v> </v>
      </c>
      <c r="AP12" s="65" t="str">
        <f t="shared" si="1"/>
        <v> </v>
      </c>
      <c r="AQ12" s="65" t="str">
        <f t="shared" si="1"/>
        <v> </v>
      </c>
      <c r="AR12" s="65" t="str">
        <f t="shared" si="1"/>
        <v> </v>
      </c>
      <c r="AS12" s="65" t="str">
        <f t="shared" si="1"/>
        <v> </v>
      </c>
      <c r="AU12" s="66" t="str">
        <f t="shared" ref="AU12:AU41" si="5">IFERROR(AVERAGE(AK12:AS12)," ")</f>
        <v> </v>
      </c>
      <c r="AW12" s="67"/>
      <c r="AX12" s="68"/>
      <c r="AY12" s="68" t="str">
        <f t="shared" ref="AY12:AY41" si="6">IFERROR($AX$9-AX12, 0)</f>
        <v>61</v>
      </c>
      <c r="AZ12" s="69" t="str">
        <f t="shared" ref="AZ12:AZ41" si="7">IFERROR(AX12/$AX$9,0)</f>
        <v>0.00%</v>
      </c>
      <c r="BA12" s="70"/>
      <c r="BB12" s="70" t="str">
        <f t="shared" ref="BB12:BB41" si="8">IFERROR($BA$9-BA12, 0)</f>
        <v>55</v>
      </c>
      <c r="BC12" s="71" t="str">
        <f t="shared" ref="BC12:BC41" si="9">IFERROR(BA12/$BA$9,0)</f>
        <v>0.00%</v>
      </c>
      <c r="BD12" s="72"/>
      <c r="BE12" s="72" t="str">
        <f t="shared" ref="BE12:BE41" si="10">IFERROR($BD$9-BD12, 0)</f>
        <v>0</v>
      </c>
      <c r="BF12" s="73" t="str">
        <f t="shared" ref="BF12:BF41" si="11">IFERROR(BD12/$BD$9,0)</f>
        <v>0.00%</v>
      </c>
      <c r="BG12" s="74" t="str">
        <f t="shared" ref="BG12:BG41" si="12">AX12+BA12+BD12</f>
        <v>0</v>
      </c>
      <c r="BH12" s="74" t="str">
        <f t="shared" ref="BH12:BH41" si="13">IFERROR($BG$9-BG12, 0)</f>
        <v>116</v>
      </c>
      <c r="BI12" s="75" t="str">
        <f t="shared" ref="BI12:BI41" si="14">IFERROR(BG12/$BG$9,0)</f>
        <v>0.00%</v>
      </c>
    </row>
    <row r="13" ht="18.75" customHeight="1">
      <c r="A13" s="76">
        <v>2.0</v>
      </c>
      <c r="B13" s="77"/>
      <c r="C13" s="78"/>
      <c r="D13" s="76"/>
      <c r="E13" s="76"/>
      <c r="F13" s="76"/>
      <c r="G13" s="76"/>
      <c r="H13" s="76"/>
      <c r="I13" s="76"/>
      <c r="J13" s="76"/>
      <c r="K13" s="76"/>
      <c r="L13" s="76"/>
      <c r="M13" s="79"/>
      <c r="N13" s="11"/>
      <c r="O13" s="76"/>
      <c r="P13" s="76"/>
      <c r="Q13" s="76"/>
      <c r="R13" s="76"/>
      <c r="S13" s="76"/>
      <c r="T13" s="76"/>
      <c r="U13" s="76"/>
      <c r="V13" s="76"/>
      <c r="W13" s="76"/>
      <c r="X13" s="79" t="str">
        <f t="shared" si="2"/>
        <v> </v>
      </c>
      <c r="Y13" s="11"/>
      <c r="Z13" s="80"/>
      <c r="AA13" s="80"/>
      <c r="AB13" s="76"/>
      <c r="AC13" s="80"/>
      <c r="AD13" s="80"/>
      <c r="AE13" s="80"/>
      <c r="AF13" s="80"/>
      <c r="AG13" s="80"/>
      <c r="AH13" s="80"/>
      <c r="AI13" s="79" t="str">
        <f t="shared" si="3"/>
        <v> </v>
      </c>
      <c r="AJ13" s="11"/>
      <c r="AK13" s="66" t="str">
        <f t="shared" ref="AK13:AS13" si="4">IFERROR(AVERAGE(D13,O13,Z13)," ")</f>
        <v> </v>
      </c>
      <c r="AL13" s="66" t="str">
        <f t="shared" si="4"/>
        <v> </v>
      </c>
      <c r="AM13" s="66" t="str">
        <f t="shared" si="4"/>
        <v> </v>
      </c>
      <c r="AN13" s="66" t="str">
        <f t="shared" si="4"/>
        <v> </v>
      </c>
      <c r="AO13" s="66" t="str">
        <f t="shared" si="4"/>
        <v> </v>
      </c>
      <c r="AP13" s="66" t="str">
        <f t="shared" si="4"/>
        <v> </v>
      </c>
      <c r="AQ13" s="66" t="str">
        <f t="shared" si="4"/>
        <v> </v>
      </c>
      <c r="AR13" s="66" t="str">
        <f t="shared" si="4"/>
        <v> </v>
      </c>
      <c r="AS13" s="66" t="str">
        <f t="shared" si="4"/>
        <v> </v>
      </c>
      <c r="AU13" s="66" t="str">
        <f t="shared" si="5"/>
        <v> </v>
      </c>
      <c r="AW13" s="20"/>
      <c r="AX13" s="81"/>
      <c r="AY13" s="81" t="str">
        <f t="shared" si="6"/>
        <v>61</v>
      </c>
      <c r="AZ13" s="82" t="str">
        <f t="shared" si="7"/>
        <v>0.00%</v>
      </c>
      <c r="BA13" s="83"/>
      <c r="BB13" s="83" t="str">
        <f t="shared" si="8"/>
        <v>55</v>
      </c>
      <c r="BC13" s="84" t="str">
        <f t="shared" si="9"/>
        <v>0.00%</v>
      </c>
      <c r="BD13" s="85"/>
      <c r="BE13" s="85" t="str">
        <f t="shared" si="10"/>
        <v>0</v>
      </c>
      <c r="BF13" s="86" t="str">
        <f t="shared" si="11"/>
        <v>0.00%</v>
      </c>
      <c r="BG13" s="87" t="str">
        <f t="shared" si="12"/>
        <v>0</v>
      </c>
      <c r="BH13" s="87" t="str">
        <f t="shared" si="13"/>
        <v>116</v>
      </c>
      <c r="BI13" s="88" t="str">
        <f t="shared" si="14"/>
        <v>0.00%</v>
      </c>
    </row>
    <row r="14" ht="18.75" customHeight="1">
      <c r="A14" s="76">
        <v>3.0</v>
      </c>
      <c r="B14" s="78"/>
      <c r="C14" s="78"/>
      <c r="D14" s="76"/>
      <c r="E14" s="76"/>
      <c r="F14" s="76"/>
      <c r="G14" s="76"/>
      <c r="H14" s="76"/>
      <c r="I14" s="76"/>
      <c r="J14" s="76"/>
      <c r="K14" s="76"/>
      <c r="L14" s="76"/>
      <c r="M14" s="79" t="str">
        <f t="shared" ref="M14:M41" si="16">IFERROR(TRUNC(AVERAGE(D14:L14),1)," ")</f>
        <v> </v>
      </c>
      <c r="N14" s="11"/>
      <c r="O14" s="76"/>
      <c r="P14" s="76"/>
      <c r="Q14" s="76"/>
      <c r="R14" s="76"/>
      <c r="S14" s="76"/>
      <c r="T14" s="76"/>
      <c r="U14" s="76"/>
      <c r="V14" s="76"/>
      <c r="W14" s="76"/>
      <c r="X14" s="79" t="str">
        <f t="shared" si="2"/>
        <v> </v>
      </c>
      <c r="Y14" s="11"/>
      <c r="Z14" s="80"/>
      <c r="AA14" s="80"/>
      <c r="AB14" s="76"/>
      <c r="AC14" s="80"/>
      <c r="AD14" s="80"/>
      <c r="AE14" s="80"/>
      <c r="AF14" s="80"/>
      <c r="AG14" s="80"/>
      <c r="AH14" s="80"/>
      <c r="AI14" s="79" t="str">
        <f t="shared" si="3"/>
        <v> </v>
      </c>
      <c r="AJ14" s="11"/>
      <c r="AK14" s="66" t="str">
        <f t="shared" ref="AK14:AS14" si="15">IFERROR(AVERAGE(D14,O14,Z14)," ")</f>
        <v> </v>
      </c>
      <c r="AL14" s="66" t="str">
        <f t="shared" si="15"/>
        <v> </v>
      </c>
      <c r="AM14" s="66" t="str">
        <f t="shared" si="15"/>
        <v> </v>
      </c>
      <c r="AN14" s="66" t="str">
        <f t="shared" si="15"/>
        <v> </v>
      </c>
      <c r="AO14" s="66" t="str">
        <f t="shared" si="15"/>
        <v> </v>
      </c>
      <c r="AP14" s="66" t="str">
        <f t="shared" si="15"/>
        <v> </v>
      </c>
      <c r="AQ14" s="66" t="str">
        <f t="shared" si="15"/>
        <v> </v>
      </c>
      <c r="AR14" s="66" t="str">
        <f t="shared" si="15"/>
        <v> </v>
      </c>
      <c r="AS14" s="66" t="str">
        <f t="shared" si="15"/>
        <v> </v>
      </c>
      <c r="AU14" s="66" t="str">
        <f t="shared" si="5"/>
        <v> </v>
      </c>
      <c r="AW14" s="20"/>
      <c r="AX14" s="81"/>
      <c r="AY14" s="81" t="str">
        <f t="shared" si="6"/>
        <v>61</v>
      </c>
      <c r="AZ14" s="82" t="str">
        <f t="shared" si="7"/>
        <v>0.00%</v>
      </c>
      <c r="BA14" s="83"/>
      <c r="BB14" s="83" t="str">
        <f t="shared" si="8"/>
        <v>55</v>
      </c>
      <c r="BC14" s="84" t="str">
        <f t="shared" si="9"/>
        <v>0.00%</v>
      </c>
      <c r="BD14" s="85"/>
      <c r="BE14" s="85" t="str">
        <f t="shared" si="10"/>
        <v>0</v>
      </c>
      <c r="BF14" s="86" t="str">
        <f t="shared" si="11"/>
        <v>0.00%</v>
      </c>
      <c r="BG14" s="87" t="str">
        <f t="shared" si="12"/>
        <v>0</v>
      </c>
      <c r="BH14" s="87" t="str">
        <f t="shared" si="13"/>
        <v>116</v>
      </c>
      <c r="BI14" s="88" t="str">
        <f t="shared" si="14"/>
        <v>0.00%</v>
      </c>
    </row>
    <row r="15" ht="18.75" customHeight="1">
      <c r="A15" s="76">
        <v>4.0</v>
      </c>
      <c r="B15" s="77"/>
      <c r="C15" s="78"/>
      <c r="D15" s="76"/>
      <c r="E15" s="76"/>
      <c r="F15" s="76"/>
      <c r="G15" s="76"/>
      <c r="H15" s="76"/>
      <c r="I15" s="76"/>
      <c r="J15" s="76"/>
      <c r="K15" s="76"/>
      <c r="L15" s="76"/>
      <c r="M15" s="79" t="str">
        <f t="shared" si="16"/>
        <v> </v>
      </c>
      <c r="N15" s="11"/>
      <c r="O15" s="76"/>
      <c r="P15" s="76"/>
      <c r="Q15" s="76"/>
      <c r="R15" s="76"/>
      <c r="S15" s="76"/>
      <c r="T15" s="76"/>
      <c r="U15" s="76"/>
      <c r="V15" s="76"/>
      <c r="W15" s="76"/>
      <c r="X15" s="79" t="str">
        <f t="shared" si="2"/>
        <v> </v>
      </c>
      <c r="Y15" s="11"/>
      <c r="Z15" s="80"/>
      <c r="AA15" s="80"/>
      <c r="AB15" s="76"/>
      <c r="AC15" s="80"/>
      <c r="AD15" s="80"/>
      <c r="AE15" s="80"/>
      <c r="AF15" s="80"/>
      <c r="AG15" s="80"/>
      <c r="AH15" s="80"/>
      <c r="AI15" s="79" t="str">
        <f t="shared" si="3"/>
        <v> </v>
      </c>
      <c r="AJ15" s="11"/>
      <c r="AK15" s="66" t="str">
        <f t="shared" ref="AK15:AS15" si="17">IFERROR(AVERAGE(D15,O15,Z15)," ")</f>
        <v> </v>
      </c>
      <c r="AL15" s="66" t="str">
        <f t="shared" si="17"/>
        <v> </v>
      </c>
      <c r="AM15" s="66" t="str">
        <f t="shared" si="17"/>
        <v> </v>
      </c>
      <c r="AN15" s="66" t="str">
        <f t="shared" si="17"/>
        <v> </v>
      </c>
      <c r="AO15" s="66" t="str">
        <f t="shared" si="17"/>
        <v> </v>
      </c>
      <c r="AP15" s="66" t="str">
        <f t="shared" si="17"/>
        <v> </v>
      </c>
      <c r="AQ15" s="66" t="str">
        <f t="shared" si="17"/>
        <v> </v>
      </c>
      <c r="AR15" s="66" t="str">
        <f t="shared" si="17"/>
        <v> </v>
      </c>
      <c r="AS15" s="66" t="str">
        <f t="shared" si="17"/>
        <v> </v>
      </c>
      <c r="AU15" s="66" t="str">
        <f t="shared" si="5"/>
        <v> </v>
      </c>
      <c r="AW15" s="20"/>
      <c r="AX15" s="81"/>
      <c r="AY15" s="81" t="str">
        <f t="shared" si="6"/>
        <v>61</v>
      </c>
      <c r="AZ15" s="82" t="str">
        <f t="shared" si="7"/>
        <v>0.00%</v>
      </c>
      <c r="BA15" s="83"/>
      <c r="BB15" s="83" t="str">
        <f t="shared" si="8"/>
        <v>55</v>
      </c>
      <c r="BC15" s="84" t="str">
        <f t="shared" si="9"/>
        <v>0.00%</v>
      </c>
      <c r="BD15" s="85"/>
      <c r="BE15" s="85" t="str">
        <f t="shared" si="10"/>
        <v>0</v>
      </c>
      <c r="BF15" s="86" t="str">
        <f t="shared" si="11"/>
        <v>0.00%</v>
      </c>
      <c r="BG15" s="87" t="str">
        <f t="shared" si="12"/>
        <v>0</v>
      </c>
      <c r="BH15" s="87" t="str">
        <f t="shared" si="13"/>
        <v>116</v>
      </c>
      <c r="BI15" s="88" t="str">
        <f t="shared" si="14"/>
        <v>0.00%</v>
      </c>
    </row>
    <row r="16" ht="18.75" customHeight="1">
      <c r="A16" s="76">
        <v>5.0</v>
      </c>
      <c r="B16" s="78"/>
      <c r="C16" s="78"/>
      <c r="D16" s="76"/>
      <c r="E16" s="76"/>
      <c r="F16" s="76"/>
      <c r="G16" s="76"/>
      <c r="H16" s="76"/>
      <c r="I16" s="76"/>
      <c r="J16" s="76"/>
      <c r="K16" s="76"/>
      <c r="L16" s="76"/>
      <c r="M16" s="79" t="str">
        <f t="shared" si="16"/>
        <v> </v>
      </c>
      <c r="N16" s="11"/>
      <c r="O16" s="76"/>
      <c r="P16" s="76"/>
      <c r="Q16" s="76"/>
      <c r="R16" s="76"/>
      <c r="S16" s="76"/>
      <c r="T16" s="76"/>
      <c r="U16" s="76"/>
      <c r="V16" s="76"/>
      <c r="W16" s="76"/>
      <c r="X16" s="79" t="str">
        <f t="shared" si="2"/>
        <v> </v>
      </c>
      <c r="Y16" s="11"/>
      <c r="Z16" s="80"/>
      <c r="AA16" s="80"/>
      <c r="AB16" s="76"/>
      <c r="AC16" s="80"/>
      <c r="AD16" s="80"/>
      <c r="AE16" s="80"/>
      <c r="AF16" s="80"/>
      <c r="AG16" s="80"/>
      <c r="AH16" s="80"/>
      <c r="AI16" s="79" t="str">
        <f t="shared" si="3"/>
        <v> </v>
      </c>
      <c r="AJ16" s="11"/>
      <c r="AK16" s="66" t="str">
        <f t="shared" ref="AK16:AS16" si="18">IFERROR(AVERAGE(D16,O16,Z16)," ")</f>
        <v> </v>
      </c>
      <c r="AL16" s="66" t="str">
        <f t="shared" si="18"/>
        <v> </v>
      </c>
      <c r="AM16" s="66" t="str">
        <f t="shared" si="18"/>
        <v> </v>
      </c>
      <c r="AN16" s="66" t="str">
        <f t="shared" si="18"/>
        <v> </v>
      </c>
      <c r="AO16" s="66" t="str">
        <f t="shared" si="18"/>
        <v> </v>
      </c>
      <c r="AP16" s="66" t="str">
        <f t="shared" si="18"/>
        <v> </v>
      </c>
      <c r="AQ16" s="66" t="str">
        <f t="shared" si="18"/>
        <v> </v>
      </c>
      <c r="AR16" s="66" t="str">
        <f t="shared" si="18"/>
        <v> </v>
      </c>
      <c r="AS16" s="66" t="str">
        <f t="shared" si="18"/>
        <v> </v>
      </c>
      <c r="AU16" s="66" t="str">
        <f t="shared" si="5"/>
        <v> </v>
      </c>
      <c r="AW16" s="20"/>
      <c r="AX16" s="81"/>
      <c r="AY16" s="81" t="str">
        <f t="shared" si="6"/>
        <v>61</v>
      </c>
      <c r="AZ16" s="82" t="str">
        <f t="shared" si="7"/>
        <v>0.00%</v>
      </c>
      <c r="BA16" s="83"/>
      <c r="BB16" s="83" t="str">
        <f t="shared" si="8"/>
        <v>55</v>
      </c>
      <c r="BC16" s="84" t="str">
        <f t="shared" si="9"/>
        <v>0.00%</v>
      </c>
      <c r="BD16" s="85"/>
      <c r="BE16" s="85" t="str">
        <f t="shared" si="10"/>
        <v>0</v>
      </c>
      <c r="BF16" s="86" t="str">
        <f t="shared" si="11"/>
        <v>0.00%</v>
      </c>
      <c r="BG16" s="87" t="str">
        <f t="shared" si="12"/>
        <v>0</v>
      </c>
      <c r="BH16" s="87" t="str">
        <f t="shared" si="13"/>
        <v>116</v>
      </c>
      <c r="BI16" s="88" t="str">
        <f t="shared" si="14"/>
        <v>0.00%</v>
      </c>
    </row>
    <row r="17" ht="18.75" customHeight="1">
      <c r="A17" s="76">
        <v>6.0</v>
      </c>
      <c r="B17" s="77"/>
      <c r="C17" s="78"/>
      <c r="D17" s="76"/>
      <c r="E17" s="76"/>
      <c r="F17" s="76"/>
      <c r="G17" s="76"/>
      <c r="H17" s="76"/>
      <c r="I17" s="76"/>
      <c r="J17" s="76"/>
      <c r="K17" s="76"/>
      <c r="L17" s="76"/>
      <c r="M17" s="79" t="str">
        <f t="shared" si="16"/>
        <v> </v>
      </c>
      <c r="N17" s="11"/>
      <c r="O17" s="76"/>
      <c r="P17" s="76"/>
      <c r="Q17" s="76"/>
      <c r="R17" s="76"/>
      <c r="S17" s="76"/>
      <c r="T17" s="76"/>
      <c r="U17" s="76"/>
      <c r="V17" s="76"/>
      <c r="W17" s="76"/>
      <c r="X17" s="79" t="str">
        <f t="shared" si="2"/>
        <v> </v>
      </c>
      <c r="Y17" s="11"/>
      <c r="Z17" s="80"/>
      <c r="AA17" s="80"/>
      <c r="AB17" s="76"/>
      <c r="AC17" s="80"/>
      <c r="AD17" s="80"/>
      <c r="AE17" s="80"/>
      <c r="AF17" s="80"/>
      <c r="AG17" s="80"/>
      <c r="AH17" s="80"/>
      <c r="AI17" s="79" t="str">
        <f t="shared" si="3"/>
        <v> </v>
      </c>
      <c r="AJ17" s="11"/>
      <c r="AK17" s="66" t="str">
        <f t="shared" ref="AK17:AS17" si="19">IFERROR(AVERAGE(D17,O17,Z17)," ")</f>
        <v> </v>
      </c>
      <c r="AL17" s="66" t="str">
        <f t="shared" si="19"/>
        <v> </v>
      </c>
      <c r="AM17" s="66" t="str">
        <f t="shared" si="19"/>
        <v> </v>
      </c>
      <c r="AN17" s="66" t="str">
        <f t="shared" si="19"/>
        <v> </v>
      </c>
      <c r="AO17" s="66" t="str">
        <f t="shared" si="19"/>
        <v> </v>
      </c>
      <c r="AP17" s="66" t="str">
        <f t="shared" si="19"/>
        <v> </v>
      </c>
      <c r="AQ17" s="66" t="str">
        <f t="shared" si="19"/>
        <v> </v>
      </c>
      <c r="AR17" s="66" t="str">
        <f t="shared" si="19"/>
        <v> </v>
      </c>
      <c r="AS17" s="66" t="str">
        <f t="shared" si="19"/>
        <v> </v>
      </c>
      <c r="AU17" s="66" t="str">
        <f t="shared" si="5"/>
        <v> </v>
      </c>
      <c r="AW17" s="20"/>
      <c r="AX17" s="81"/>
      <c r="AY17" s="81" t="str">
        <f t="shared" si="6"/>
        <v>61</v>
      </c>
      <c r="AZ17" s="82" t="str">
        <f t="shared" si="7"/>
        <v>0.00%</v>
      </c>
      <c r="BA17" s="83"/>
      <c r="BB17" s="83" t="str">
        <f t="shared" si="8"/>
        <v>55</v>
      </c>
      <c r="BC17" s="84" t="str">
        <f t="shared" si="9"/>
        <v>0.00%</v>
      </c>
      <c r="BD17" s="85"/>
      <c r="BE17" s="85" t="str">
        <f t="shared" si="10"/>
        <v>0</v>
      </c>
      <c r="BF17" s="86" t="str">
        <f t="shared" si="11"/>
        <v>0.00%</v>
      </c>
      <c r="BG17" s="87" t="str">
        <f t="shared" si="12"/>
        <v>0</v>
      </c>
      <c r="BH17" s="87" t="str">
        <f t="shared" si="13"/>
        <v>116</v>
      </c>
      <c r="BI17" s="88" t="str">
        <f t="shared" si="14"/>
        <v>0.00%</v>
      </c>
    </row>
    <row r="18" ht="18.75" customHeight="1">
      <c r="A18" s="76">
        <v>7.0</v>
      </c>
      <c r="B18" s="78"/>
      <c r="C18" s="78"/>
      <c r="D18" s="76"/>
      <c r="E18" s="76"/>
      <c r="F18" s="76"/>
      <c r="G18" s="76"/>
      <c r="H18" s="76"/>
      <c r="I18" s="76"/>
      <c r="J18" s="76"/>
      <c r="K18" s="76"/>
      <c r="L18" s="76"/>
      <c r="M18" s="79" t="str">
        <f t="shared" si="16"/>
        <v> </v>
      </c>
      <c r="N18" s="11"/>
      <c r="O18" s="76"/>
      <c r="P18" s="76"/>
      <c r="Q18" s="76"/>
      <c r="R18" s="76"/>
      <c r="S18" s="76"/>
      <c r="T18" s="76"/>
      <c r="U18" s="76"/>
      <c r="V18" s="76"/>
      <c r="W18" s="76"/>
      <c r="X18" s="79" t="str">
        <f t="shared" si="2"/>
        <v> </v>
      </c>
      <c r="Y18" s="11"/>
      <c r="Z18" s="80"/>
      <c r="AA18" s="80"/>
      <c r="AB18" s="76"/>
      <c r="AC18" s="80"/>
      <c r="AD18" s="80"/>
      <c r="AE18" s="80"/>
      <c r="AF18" s="80"/>
      <c r="AG18" s="80"/>
      <c r="AH18" s="80"/>
      <c r="AI18" s="79" t="str">
        <f t="shared" si="3"/>
        <v> </v>
      </c>
      <c r="AJ18" s="11"/>
      <c r="AK18" s="66" t="str">
        <f t="shared" ref="AK18:AS18" si="20">IFERROR(AVERAGE(D18,O18,Z18)," ")</f>
        <v> </v>
      </c>
      <c r="AL18" s="66" t="str">
        <f t="shared" si="20"/>
        <v> </v>
      </c>
      <c r="AM18" s="66" t="str">
        <f t="shared" si="20"/>
        <v> </v>
      </c>
      <c r="AN18" s="66" t="str">
        <f t="shared" si="20"/>
        <v> </v>
      </c>
      <c r="AO18" s="66" t="str">
        <f t="shared" si="20"/>
        <v> </v>
      </c>
      <c r="AP18" s="66" t="str">
        <f t="shared" si="20"/>
        <v> </v>
      </c>
      <c r="AQ18" s="66" t="str">
        <f t="shared" si="20"/>
        <v> </v>
      </c>
      <c r="AR18" s="66" t="str">
        <f t="shared" si="20"/>
        <v> </v>
      </c>
      <c r="AS18" s="66" t="str">
        <f t="shared" si="20"/>
        <v> </v>
      </c>
      <c r="AU18" s="66" t="str">
        <f t="shared" si="5"/>
        <v> </v>
      </c>
      <c r="AW18" s="20"/>
      <c r="AX18" s="81"/>
      <c r="AY18" s="81" t="str">
        <f t="shared" si="6"/>
        <v>61</v>
      </c>
      <c r="AZ18" s="82" t="str">
        <f t="shared" si="7"/>
        <v>0.00%</v>
      </c>
      <c r="BA18" s="83"/>
      <c r="BB18" s="83" t="str">
        <f t="shared" si="8"/>
        <v>55</v>
      </c>
      <c r="BC18" s="84" t="str">
        <f t="shared" si="9"/>
        <v>0.00%</v>
      </c>
      <c r="BD18" s="85"/>
      <c r="BE18" s="85" t="str">
        <f t="shared" si="10"/>
        <v>0</v>
      </c>
      <c r="BF18" s="86" t="str">
        <f t="shared" si="11"/>
        <v>0.00%</v>
      </c>
      <c r="BG18" s="87" t="str">
        <f t="shared" si="12"/>
        <v>0</v>
      </c>
      <c r="BH18" s="87" t="str">
        <f t="shared" si="13"/>
        <v>116</v>
      </c>
      <c r="BI18" s="88" t="str">
        <f t="shared" si="14"/>
        <v>0.00%</v>
      </c>
    </row>
    <row r="19" ht="18.75" customHeight="1">
      <c r="A19" s="76">
        <v>8.0</v>
      </c>
      <c r="B19" s="77"/>
      <c r="C19" s="78"/>
      <c r="D19" s="76"/>
      <c r="E19" s="76"/>
      <c r="F19" s="76"/>
      <c r="G19" s="76"/>
      <c r="H19" s="76"/>
      <c r="I19" s="76"/>
      <c r="J19" s="76"/>
      <c r="K19" s="76"/>
      <c r="L19" s="76"/>
      <c r="M19" s="79" t="str">
        <f t="shared" si="16"/>
        <v> </v>
      </c>
      <c r="N19" s="11"/>
      <c r="O19" s="76"/>
      <c r="P19" s="76"/>
      <c r="Q19" s="76"/>
      <c r="R19" s="76"/>
      <c r="S19" s="76"/>
      <c r="T19" s="76"/>
      <c r="U19" s="76"/>
      <c r="V19" s="76"/>
      <c r="W19" s="76"/>
      <c r="X19" s="79" t="str">
        <f t="shared" si="2"/>
        <v> </v>
      </c>
      <c r="Y19" s="11"/>
      <c r="Z19" s="80"/>
      <c r="AA19" s="80"/>
      <c r="AB19" s="76"/>
      <c r="AC19" s="80"/>
      <c r="AD19" s="80"/>
      <c r="AE19" s="80"/>
      <c r="AF19" s="80"/>
      <c r="AG19" s="80"/>
      <c r="AH19" s="80"/>
      <c r="AI19" s="79" t="str">
        <f t="shared" si="3"/>
        <v> </v>
      </c>
      <c r="AJ19" s="11"/>
      <c r="AK19" s="66" t="str">
        <f t="shared" ref="AK19:AS19" si="21">IFERROR(AVERAGE(D19,O19,Z19)," ")</f>
        <v> </v>
      </c>
      <c r="AL19" s="66" t="str">
        <f t="shared" si="21"/>
        <v> </v>
      </c>
      <c r="AM19" s="66" t="str">
        <f t="shared" si="21"/>
        <v> </v>
      </c>
      <c r="AN19" s="66" t="str">
        <f t="shared" si="21"/>
        <v> </v>
      </c>
      <c r="AO19" s="66" t="str">
        <f t="shared" si="21"/>
        <v> </v>
      </c>
      <c r="AP19" s="66" t="str">
        <f t="shared" si="21"/>
        <v> </v>
      </c>
      <c r="AQ19" s="66" t="str">
        <f t="shared" si="21"/>
        <v> </v>
      </c>
      <c r="AR19" s="66" t="str">
        <f t="shared" si="21"/>
        <v> </v>
      </c>
      <c r="AS19" s="66" t="str">
        <f t="shared" si="21"/>
        <v> </v>
      </c>
      <c r="AU19" s="66" t="str">
        <f t="shared" si="5"/>
        <v> </v>
      </c>
      <c r="AW19" s="20"/>
      <c r="AX19" s="81"/>
      <c r="AY19" s="81" t="str">
        <f t="shared" si="6"/>
        <v>61</v>
      </c>
      <c r="AZ19" s="82" t="str">
        <f t="shared" si="7"/>
        <v>0.00%</v>
      </c>
      <c r="BA19" s="83"/>
      <c r="BB19" s="83" t="str">
        <f t="shared" si="8"/>
        <v>55</v>
      </c>
      <c r="BC19" s="84" t="str">
        <f t="shared" si="9"/>
        <v>0.00%</v>
      </c>
      <c r="BD19" s="85"/>
      <c r="BE19" s="85" t="str">
        <f t="shared" si="10"/>
        <v>0</v>
      </c>
      <c r="BF19" s="86" t="str">
        <f t="shared" si="11"/>
        <v>0.00%</v>
      </c>
      <c r="BG19" s="87" t="str">
        <f t="shared" si="12"/>
        <v>0</v>
      </c>
      <c r="BH19" s="87" t="str">
        <f t="shared" si="13"/>
        <v>116</v>
      </c>
      <c r="BI19" s="88" t="str">
        <f t="shared" si="14"/>
        <v>0.00%</v>
      </c>
    </row>
    <row r="20" ht="18.75" customHeight="1">
      <c r="A20" s="76">
        <v>9.0</v>
      </c>
      <c r="B20" s="78"/>
      <c r="C20" s="78"/>
      <c r="D20" s="76"/>
      <c r="E20" s="76"/>
      <c r="F20" s="76"/>
      <c r="G20" s="76"/>
      <c r="H20" s="76"/>
      <c r="I20" s="76"/>
      <c r="J20" s="76"/>
      <c r="K20" s="76"/>
      <c r="L20" s="76"/>
      <c r="M20" s="79" t="str">
        <f t="shared" si="16"/>
        <v> </v>
      </c>
      <c r="N20" s="11"/>
      <c r="O20" s="76"/>
      <c r="P20" s="76"/>
      <c r="Q20" s="76"/>
      <c r="R20" s="76"/>
      <c r="S20" s="76"/>
      <c r="T20" s="76"/>
      <c r="U20" s="76"/>
      <c r="V20" s="76"/>
      <c r="W20" s="76"/>
      <c r="X20" s="79" t="str">
        <f t="shared" si="2"/>
        <v> </v>
      </c>
      <c r="Y20" s="11"/>
      <c r="Z20" s="80"/>
      <c r="AA20" s="80"/>
      <c r="AB20" s="76"/>
      <c r="AC20" s="80"/>
      <c r="AD20" s="80"/>
      <c r="AE20" s="80"/>
      <c r="AF20" s="80"/>
      <c r="AG20" s="80"/>
      <c r="AH20" s="80"/>
      <c r="AI20" s="79" t="str">
        <f t="shared" si="3"/>
        <v> </v>
      </c>
      <c r="AJ20" s="11"/>
      <c r="AK20" s="66" t="str">
        <f t="shared" ref="AK20:AS20" si="22">IFERROR(AVERAGE(D20,O20,Z20)," ")</f>
        <v> </v>
      </c>
      <c r="AL20" s="66" t="str">
        <f t="shared" si="22"/>
        <v> </v>
      </c>
      <c r="AM20" s="66" t="str">
        <f t="shared" si="22"/>
        <v> </v>
      </c>
      <c r="AN20" s="66" t="str">
        <f t="shared" si="22"/>
        <v> </v>
      </c>
      <c r="AO20" s="66" t="str">
        <f t="shared" si="22"/>
        <v> </v>
      </c>
      <c r="AP20" s="66" t="str">
        <f t="shared" si="22"/>
        <v> </v>
      </c>
      <c r="AQ20" s="66" t="str">
        <f t="shared" si="22"/>
        <v> </v>
      </c>
      <c r="AR20" s="66" t="str">
        <f t="shared" si="22"/>
        <v> </v>
      </c>
      <c r="AS20" s="66" t="str">
        <f t="shared" si="22"/>
        <v> </v>
      </c>
      <c r="AU20" s="66" t="str">
        <f t="shared" si="5"/>
        <v> </v>
      </c>
      <c r="AW20" s="20"/>
      <c r="AX20" s="81"/>
      <c r="AY20" s="81" t="str">
        <f t="shared" si="6"/>
        <v>61</v>
      </c>
      <c r="AZ20" s="82" t="str">
        <f t="shared" si="7"/>
        <v>0.00%</v>
      </c>
      <c r="BA20" s="83"/>
      <c r="BB20" s="83" t="str">
        <f t="shared" si="8"/>
        <v>55</v>
      </c>
      <c r="BC20" s="84" t="str">
        <f t="shared" si="9"/>
        <v>0.00%</v>
      </c>
      <c r="BD20" s="85"/>
      <c r="BE20" s="85" t="str">
        <f t="shared" si="10"/>
        <v>0</v>
      </c>
      <c r="BF20" s="86" t="str">
        <f t="shared" si="11"/>
        <v>0.00%</v>
      </c>
      <c r="BG20" s="87" t="str">
        <f t="shared" si="12"/>
        <v>0</v>
      </c>
      <c r="BH20" s="87" t="str">
        <f t="shared" si="13"/>
        <v>116</v>
      </c>
      <c r="BI20" s="88" t="str">
        <f t="shared" si="14"/>
        <v>0.00%</v>
      </c>
    </row>
    <row r="21" ht="18.75" customHeight="1">
      <c r="A21" s="76">
        <v>10.0</v>
      </c>
      <c r="B21" s="78"/>
      <c r="C21" s="78"/>
      <c r="D21" s="76"/>
      <c r="E21" s="76"/>
      <c r="F21" s="76"/>
      <c r="G21" s="76"/>
      <c r="H21" s="76"/>
      <c r="I21" s="76"/>
      <c r="J21" s="76"/>
      <c r="K21" s="76"/>
      <c r="L21" s="76"/>
      <c r="M21" s="79" t="str">
        <f t="shared" si="16"/>
        <v> </v>
      </c>
      <c r="N21" s="11"/>
      <c r="O21" s="76"/>
      <c r="P21" s="76"/>
      <c r="Q21" s="76"/>
      <c r="R21" s="76"/>
      <c r="S21" s="76"/>
      <c r="T21" s="76"/>
      <c r="U21" s="76"/>
      <c r="V21" s="76"/>
      <c r="W21" s="76"/>
      <c r="X21" s="79" t="str">
        <f t="shared" si="2"/>
        <v> </v>
      </c>
      <c r="Y21" s="11"/>
      <c r="Z21" s="80"/>
      <c r="AA21" s="80"/>
      <c r="AB21" s="76"/>
      <c r="AC21" s="80"/>
      <c r="AD21" s="80"/>
      <c r="AE21" s="80"/>
      <c r="AF21" s="80"/>
      <c r="AG21" s="80"/>
      <c r="AH21" s="80"/>
      <c r="AI21" s="79" t="str">
        <f t="shared" si="3"/>
        <v> </v>
      </c>
      <c r="AJ21" s="11"/>
      <c r="AK21" s="66" t="str">
        <f t="shared" ref="AK21:AS21" si="23">IFERROR(AVERAGE(D21,O21,Z21)," ")</f>
        <v> </v>
      </c>
      <c r="AL21" s="66" t="str">
        <f t="shared" si="23"/>
        <v> </v>
      </c>
      <c r="AM21" s="66" t="str">
        <f t="shared" si="23"/>
        <v> </v>
      </c>
      <c r="AN21" s="66" t="str">
        <f t="shared" si="23"/>
        <v> </v>
      </c>
      <c r="AO21" s="66" t="str">
        <f t="shared" si="23"/>
        <v> </v>
      </c>
      <c r="AP21" s="66" t="str">
        <f t="shared" si="23"/>
        <v> </v>
      </c>
      <c r="AQ21" s="66" t="str">
        <f t="shared" si="23"/>
        <v> </v>
      </c>
      <c r="AR21" s="66" t="str">
        <f t="shared" si="23"/>
        <v> </v>
      </c>
      <c r="AS21" s="66" t="str">
        <f t="shared" si="23"/>
        <v> </v>
      </c>
      <c r="AU21" s="66" t="str">
        <f t="shared" si="5"/>
        <v> </v>
      </c>
      <c r="AW21" s="20"/>
      <c r="AX21" s="81"/>
      <c r="AY21" s="81" t="str">
        <f t="shared" si="6"/>
        <v>61</v>
      </c>
      <c r="AZ21" s="82" t="str">
        <f t="shared" si="7"/>
        <v>0.00%</v>
      </c>
      <c r="BA21" s="83"/>
      <c r="BB21" s="83" t="str">
        <f t="shared" si="8"/>
        <v>55</v>
      </c>
      <c r="BC21" s="84" t="str">
        <f t="shared" si="9"/>
        <v>0.00%</v>
      </c>
      <c r="BD21" s="85"/>
      <c r="BE21" s="85" t="str">
        <f t="shared" si="10"/>
        <v>0</v>
      </c>
      <c r="BF21" s="86" t="str">
        <f t="shared" si="11"/>
        <v>0.00%</v>
      </c>
      <c r="BG21" s="87" t="str">
        <f t="shared" si="12"/>
        <v>0</v>
      </c>
      <c r="BH21" s="87" t="str">
        <f t="shared" si="13"/>
        <v>116</v>
      </c>
      <c r="BI21" s="88" t="str">
        <f t="shared" si="14"/>
        <v>0.00%</v>
      </c>
    </row>
    <row r="22" ht="18.75" customHeight="1">
      <c r="A22" s="76">
        <v>11.0</v>
      </c>
      <c r="B22" s="78"/>
      <c r="C22" s="78"/>
      <c r="D22" s="76"/>
      <c r="E22" s="76"/>
      <c r="F22" s="76"/>
      <c r="G22" s="76"/>
      <c r="H22" s="76"/>
      <c r="I22" s="76"/>
      <c r="J22" s="76"/>
      <c r="K22" s="76"/>
      <c r="L22" s="76"/>
      <c r="M22" s="79" t="str">
        <f t="shared" si="16"/>
        <v> </v>
      </c>
      <c r="N22" s="11"/>
      <c r="O22" s="76"/>
      <c r="P22" s="76"/>
      <c r="Q22" s="76"/>
      <c r="R22" s="76"/>
      <c r="S22" s="76"/>
      <c r="T22" s="76"/>
      <c r="U22" s="76"/>
      <c r="V22" s="76"/>
      <c r="W22" s="76"/>
      <c r="X22" s="79" t="str">
        <f t="shared" si="2"/>
        <v> </v>
      </c>
      <c r="Y22" s="11"/>
      <c r="Z22" s="80"/>
      <c r="AA22" s="80"/>
      <c r="AB22" s="76"/>
      <c r="AC22" s="80"/>
      <c r="AD22" s="80"/>
      <c r="AE22" s="80"/>
      <c r="AF22" s="80"/>
      <c r="AG22" s="80"/>
      <c r="AH22" s="80"/>
      <c r="AI22" s="79" t="str">
        <f t="shared" si="3"/>
        <v> </v>
      </c>
      <c r="AJ22" s="11"/>
      <c r="AK22" s="66" t="str">
        <f t="shared" ref="AK22:AS22" si="24">IFERROR(AVERAGE(D22,O22,Z22)," ")</f>
        <v> </v>
      </c>
      <c r="AL22" s="66" t="str">
        <f t="shared" si="24"/>
        <v> </v>
      </c>
      <c r="AM22" s="66" t="str">
        <f t="shared" si="24"/>
        <v> </v>
      </c>
      <c r="AN22" s="66" t="str">
        <f t="shared" si="24"/>
        <v> </v>
      </c>
      <c r="AO22" s="66" t="str">
        <f t="shared" si="24"/>
        <v> </v>
      </c>
      <c r="AP22" s="66" t="str">
        <f t="shared" si="24"/>
        <v> </v>
      </c>
      <c r="AQ22" s="66" t="str">
        <f t="shared" si="24"/>
        <v> </v>
      </c>
      <c r="AR22" s="66" t="str">
        <f t="shared" si="24"/>
        <v> </v>
      </c>
      <c r="AS22" s="66" t="str">
        <f t="shared" si="24"/>
        <v> </v>
      </c>
      <c r="AU22" s="66" t="str">
        <f t="shared" si="5"/>
        <v> </v>
      </c>
      <c r="AW22" s="20"/>
      <c r="AX22" s="81"/>
      <c r="AY22" s="81" t="str">
        <f t="shared" si="6"/>
        <v>61</v>
      </c>
      <c r="AZ22" s="82" t="str">
        <f t="shared" si="7"/>
        <v>0.00%</v>
      </c>
      <c r="BA22" s="83"/>
      <c r="BB22" s="83" t="str">
        <f t="shared" si="8"/>
        <v>55</v>
      </c>
      <c r="BC22" s="84" t="str">
        <f t="shared" si="9"/>
        <v>0.00%</v>
      </c>
      <c r="BD22" s="85"/>
      <c r="BE22" s="85" t="str">
        <f t="shared" si="10"/>
        <v>0</v>
      </c>
      <c r="BF22" s="86" t="str">
        <f t="shared" si="11"/>
        <v>0.00%</v>
      </c>
      <c r="BG22" s="87" t="str">
        <f t="shared" si="12"/>
        <v>0</v>
      </c>
      <c r="BH22" s="87" t="str">
        <f t="shared" si="13"/>
        <v>116</v>
      </c>
      <c r="BI22" s="88" t="str">
        <f t="shared" si="14"/>
        <v>0.00%</v>
      </c>
    </row>
    <row r="23" ht="18.75" customHeight="1">
      <c r="A23" s="76">
        <v>12.0</v>
      </c>
      <c r="B23" s="77"/>
      <c r="C23" s="78"/>
      <c r="D23" s="76"/>
      <c r="E23" s="76"/>
      <c r="F23" s="76"/>
      <c r="G23" s="76"/>
      <c r="H23" s="76"/>
      <c r="I23" s="76"/>
      <c r="J23" s="76"/>
      <c r="K23" s="76"/>
      <c r="L23" s="76"/>
      <c r="M23" s="79" t="str">
        <f t="shared" si="16"/>
        <v> </v>
      </c>
      <c r="N23" s="11"/>
      <c r="O23" s="76"/>
      <c r="P23" s="76"/>
      <c r="Q23" s="76"/>
      <c r="R23" s="76"/>
      <c r="S23" s="76"/>
      <c r="T23" s="76"/>
      <c r="U23" s="76"/>
      <c r="V23" s="76"/>
      <c r="W23" s="76"/>
      <c r="X23" s="79" t="str">
        <f t="shared" si="2"/>
        <v> </v>
      </c>
      <c r="Y23" s="11"/>
      <c r="Z23" s="80"/>
      <c r="AA23" s="80"/>
      <c r="AB23" s="76"/>
      <c r="AC23" s="80"/>
      <c r="AD23" s="80"/>
      <c r="AE23" s="80"/>
      <c r="AF23" s="80"/>
      <c r="AG23" s="80"/>
      <c r="AH23" s="80"/>
      <c r="AI23" s="79" t="str">
        <f t="shared" si="3"/>
        <v> </v>
      </c>
      <c r="AJ23" s="11"/>
      <c r="AK23" s="66" t="str">
        <f t="shared" ref="AK23:AS23" si="25">IFERROR(AVERAGE(D23,O23,Z23)," ")</f>
        <v> </v>
      </c>
      <c r="AL23" s="66" t="str">
        <f t="shared" si="25"/>
        <v> </v>
      </c>
      <c r="AM23" s="66" t="str">
        <f t="shared" si="25"/>
        <v> </v>
      </c>
      <c r="AN23" s="66" t="str">
        <f t="shared" si="25"/>
        <v> </v>
      </c>
      <c r="AO23" s="66" t="str">
        <f t="shared" si="25"/>
        <v> </v>
      </c>
      <c r="AP23" s="66" t="str">
        <f t="shared" si="25"/>
        <v> </v>
      </c>
      <c r="AQ23" s="66" t="str">
        <f t="shared" si="25"/>
        <v> </v>
      </c>
      <c r="AR23" s="66" t="str">
        <f t="shared" si="25"/>
        <v> </v>
      </c>
      <c r="AS23" s="66" t="str">
        <f t="shared" si="25"/>
        <v> </v>
      </c>
      <c r="AU23" s="66" t="str">
        <f t="shared" si="5"/>
        <v> </v>
      </c>
      <c r="AW23" s="20"/>
      <c r="AX23" s="81"/>
      <c r="AY23" s="81" t="str">
        <f t="shared" si="6"/>
        <v>61</v>
      </c>
      <c r="AZ23" s="82" t="str">
        <f t="shared" si="7"/>
        <v>0.00%</v>
      </c>
      <c r="BA23" s="83"/>
      <c r="BB23" s="83" t="str">
        <f t="shared" si="8"/>
        <v>55</v>
      </c>
      <c r="BC23" s="84" t="str">
        <f t="shared" si="9"/>
        <v>0.00%</v>
      </c>
      <c r="BD23" s="85"/>
      <c r="BE23" s="85" t="str">
        <f t="shared" si="10"/>
        <v>0</v>
      </c>
      <c r="BF23" s="86" t="str">
        <f t="shared" si="11"/>
        <v>0.00%</v>
      </c>
      <c r="BG23" s="87" t="str">
        <f t="shared" si="12"/>
        <v>0</v>
      </c>
      <c r="BH23" s="87" t="str">
        <f t="shared" si="13"/>
        <v>116</v>
      </c>
      <c r="BI23" s="88" t="str">
        <f t="shared" si="14"/>
        <v>0.00%</v>
      </c>
    </row>
    <row r="24" ht="18.75" customHeight="1">
      <c r="A24" s="76">
        <v>13.0</v>
      </c>
      <c r="B24" s="78"/>
      <c r="C24" s="78"/>
      <c r="D24" s="76"/>
      <c r="E24" s="76"/>
      <c r="F24" s="76"/>
      <c r="G24" s="76"/>
      <c r="H24" s="76"/>
      <c r="I24" s="76"/>
      <c r="J24" s="76"/>
      <c r="K24" s="76"/>
      <c r="L24" s="76"/>
      <c r="M24" s="79" t="str">
        <f t="shared" si="16"/>
        <v> </v>
      </c>
      <c r="N24" s="11"/>
      <c r="O24" s="76"/>
      <c r="P24" s="76"/>
      <c r="Q24" s="76"/>
      <c r="R24" s="76"/>
      <c r="S24" s="76"/>
      <c r="T24" s="76"/>
      <c r="U24" s="76"/>
      <c r="V24" s="76"/>
      <c r="W24" s="76"/>
      <c r="X24" s="79" t="str">
        <f t="shared" si="2"/>
        <v> </v>
      </c>
      <c r="Y24" s="11"/>
      <c r="Z24" s="80"/>
      <c r="AA24" s="80"/>
      <c r="AB24" s="76"/>
      <c r="AC24" s="80"/>
      <c r="AD24" s="80"/>
      <c r="AE24" s="80"/>
      <c r="AF24" s="80"/>
      <c r="AG24" s="80"/>
      <c r="AH24" s="80"/>
      <c r="AI24" s="79" t="str">
        <f t="shared" si="3"/>
        <v> </v>
      </c>
      <c r="AJ24" s="11"/>
      <c r="AK24" s="66" t="str">
        <f t="shared" ref="AK24:AS24" si="26">IFERROR(AVERAGE(D24,O24,Z24)," ")</f>
        <v> </v>
      </c>
      <c r="AL24" s="66" t="str">
        <f t="shared" si="26"/>
        <v> </v>
      </c>
      <c r="AM24" s="66" t="str">
        <f t="shared" si="26"/>
        <v> </v>
      </c>
      <c r="AN24" s="66" t="str">
        <f t="shared" si="26"/>
        <v> </v>
      </c>
      <c r="AO24" s="66" t="str">
        <f t="shared" si="26"/>
        <v> </v>
      </c>
      <c r="AP24" s="66" t="str">
        <f t="shared" si="26"/>
        <v> </v>
      </c>
      <c r="AQ24" s="66" t="str">
        <f t="shared" si="26"/>
        <v> </v>
      </c>
      <c r="AR24" s="66" t="str">
        <f t="shared" si="26"/>
        <v> </v>
      </c>
      <c r="AS24" s="66" t="str">
        <f t="shared" si="26"/>
        <v> </v>
      </c>
      <c r="AU24" s="66" t="str">
        <f t="shared" si="5"/>
        <v> </v>
      </c>
      <c r="AW24" s="20"/>
      <c r="AX24" s="81"/>
      <c r="AY24" s="81" t="str">
        <f t="shared" si="6"/>
        <v>61</v>
      </c>
      <c r="AZ24" s="82" t="str">
        <f t="shared" si="7"/>
        <v>0.00%</v>
      </c>
      <c r="BA24" s="83"/>
      <c r="BB24" s="83" t="str">
        <f t="shared" si="8"/>
        <v>55</v>
      </c>
      <c r="BC24" s="84" t="str">
        <f t="shared" si="9"/>
        <v>0.00%</v>
      </c>
      <c r="BD24" s="85"/>
      <c r="BE24" s="85" t="str">
        <f t="shared" si="10"/>
        <v>0</v>
      </c>
      <c r="BF24" s="86" t="str">
        <f t="shared" si="11"/>
        <v>0.00%</v>
      </c>
      <c r="BG24" s="87" t="str">
        <f t="shared" si="12"/>
        <v>0</v>
      </c>
      <c r="BH24" s="87" t="str">
        <f t="shared" si="13"/>
        <v>116</v>
      </c>
      <c r="BI24" s="88" t="str">
        <f t="shared" si="14"/>
        <v>0.00%</v>
      </c>
    </row>
    <row r="25" ht="18.75" customHeight="1">
      <c r="A25" s="76">
        <v>14.0</v>
      </c>
      <c r="B25" s="77"/>
      <c r="C25" s="78"/>
      <c r="D25" s="76"/>
      <c r="E25" s="76"/>
      <c r="F25" s="76"/>
      <c r="G25" s="76"/>
      <c r="H25" s="76"/>
      <c r="I25" s="76"/>
      <c r="J25" s="76"/>
      <c r="K25" s="76"/>
      <c r="L25" s="76"/>
      <c r="M25" s="79" t="str">
        <f t="shared" si="16"/>
        <v> </v>
      </c>
      <c r="N25" s="11"/>
      <c r="O25" s="76"/>
      <c r="P25" s="76"/>
      <c r="Q25" s="76"/>
      <c r="R25" s="76"/>
      <c r="S25" s="76"/>
      <c r="T25" s="76"/>
      <c r="U25" s="76"/>
      <c r="V25" s="76"/>
      <c r="W25" s="76"/>
      <c r="X25" s="79" t="str">
        <f t="shared" si="2"/>
        <v> </v>
      </c>
      <c r="Y25" s="11"/>
      <c r="Z25" s="80"/>
      <c r="AA25" s="80"/>
      <c r="AB25" s="76"/>
      <c r="AC25" s="80"/>
      <c r="AD25" s="80"/>
      <c r="AE25" s="80"/>
      <c r="AF25" s="80"/>
      <c r="AG25" s="80"/>
      <c r="AH25" s="80"/>
      <c r="AI25" s="79" t="str">
        <f t="shared" si="3"/>
        <v> </v>
      </c>
      <c r="AJ25" s="11"/>
      <c r="AK25" s="66" t="str">
        <f t="shared" ref="AK25:AS25" si="27">IFERROR(AVERAGE(D25,O25,Z25)," ")</f>
        <v> </v>
      </c>
      <c r="AL25" s="66" t="str">
        <f t="shared" si="27"/>
        <v> </v>
      </c>
      <c r="AM25" s="66" t="str">
        <f t="shared" si="27"/>
        <v> </v>
      </c>
      <c r="AN25" s="66" t="str">
        <f t="shared" si="27"/>
        <v> </v>
      </c>
      <c r="AO25" s="66" t="str">
        <f t="shared" si="27"/>
        <v> </v>
      </c>
      <c r="AP25" s="66" t="str">
        <f t="shared" si="27"/>
        <v> </v>
      </c>
      <c r="AQ25" s="66" t="str">
        <f t="shared" si="27"/>
        <v> </v>
      </c>
      <c r="AR25" s="66" t="str">
        <f t="shared" si="27"/>
        <v> </v>
      </c>
      <c r="AS25" s="66" t="str">
        <f t="shared" si="27"/>
        <v> </v>
      </c>
      <c r="AU25" s="66" t="str">
        <f t="shared" si="5"/>
        <v> </v>
      </c>
      <c r="AW25" s="20"/>
      <c r="AX25" s="81"/>
      <c r="AY25" s="81" t="str">
        <f t="shared" si="6"/>
        <v>61</v>
      </c>
      <c r="AZ25" s="82" t="str">
        <f t="shared" si="7"/>
        <v>0.00%</v>
      </c>
      <c r="BA25" s="83"/>
      <c r="BB25" s="83" t="str">
        <f t="shared" si="8"/>
        <v>55</v>
      </c>
      <c r="BC25" s="84" t="str">
        <f t="shared" si="9"/>
        <v>0.00%</v>
      </c>
      <c r="BD25" s="85"/>
      <c r="BE25" s="85" t="str">
        <f t="shared" si="10"/>
        <v>0</v>
      </c>
      <c r="BF25" s="86" t="str">
        <f t="shared" si="11"/>
        <v>0.00%</v>
      </c>
      <c r="BG25" s="87" t="str">
        <f t="shared" si="12"/>
        <v>0</v>
      </c>
      <c r="BH25" s="87" t="str">
        <f t="shared" si="13"/>
        <v>116</v>
      </c>
      <c r="BI25" s="88" t="str">
        <f t="shared" si="14"/>
        <v>0.00%</v>
      </c>
    </row>
    <row r="26" ht="18.75" customHeight="1">
      <c r="A26" s="76">
        <v>15.0</v>
      </c>
      <c r="B26" s="78"/>
      <c r="C26" s="78"/>
      <c r="D26" s="76"/>
      <c r="E26" s="76"/>
      <c r="F26" s="76"/>
      <c r="G26" s="76"/>
      <c r="H26" s="76"/>
      <c r="I26" s="76"/>
      <c r="J26" s="76"/>
      <c r="K26" s="76"/>
      <c r="L26" s="76"/>
      <c r="M26" s="79" t="str">
        <f t="shared" si="16"/>
        <v> </v>
      </c>
      <c r="N26" s="11"/>
      <c r="O26" s="76"/>
      <c r="P26" s="76"/>
      <c r="Q26" s="76"/>
      <c r="R26" s="76"/>
      <c r="S26" s="76"/>
      <c r="T26" s="76"/>
      <c r="U26" s="76"/>
      <c r="V26" s="76"/>
      <c r="W26" s="76"/>
      <c r="X26" s="79" t="str">
        <f t="shared" si="2"/>
        <v> </v>
      </c>
      <c r="Y26" s="11"/>
      <c r="Z26" s="80"/>
      <c r="AA26" s="80"/>
      <c r="AB26" s="76"/>
      <c r="AC26" s="80"/>
      <c r="AD26" s="80"/>
      <c r="AE26" s="80"/>
      <c r="AF26" s="80"/>
      <c r="AG26" s="80"/>
      <c r="AH26" s="80"/>
      <c r="AI26" s="79" t="str">
        <f t="shared" si="3"/>
        <v> </v>
      </c>
      <c r="AJ26" s="11"/>
      <c r="AK26" s="66" t="str">
        <f t="shared" ref="AK26:AS26" si="28">IFERROR(AVERAGE(D26,O26,Z26)," ")</f>
        <v> </v>
      </c>
      <c r="AL26" s="66" t="str">
        <f t="shared" si="28"/>
        <v> </v>
      </c>
      <c r="AM26" s="66" t="str">
        <f t="shared" si="28"/>
        <v> </v>
      </c>
      <c r="AN26" s="66" t="str">
        <f t="shared" si="28"/>
        <v> </v>
      </c>
      <c r="AO26" s="66" t="str">
        <f t="shared" si="28"/>
        <v> </v>
      </c>
      <c r="AP26" s="66" t="str">
        <f t="shared" si="28"/>
        <v> </v>
      </c>
      <c r="AQ26" s="66" t="str">
        <f t="shared" si="28"/>
        <v> </v>
      </c>
      <c r="AR26" s="66" t="str">
        <f t="shared" si="28"/>
        <v> </v>
      </c>
      <c r="AS26" s="66" t="str">
        <f t="shared" si="28"/>
        <v> </v>
      </c>
      <c r="AU26" s="66" t="str">
        <f t="shared" si="5"/>
        <v> </v>
      </c>
      <c r="AW26" s="20"/>
      <c r="AX26" s="81"/>
      <c r="AY26" s="81" t="str">
        <f t="shared" si="6"/>
        <v>61</v>
      </c>
      <c r="AZ26" s="82" t="str">
        <f t="shared" si="7"/>
        <v>0.00%</v>
      </c>
      <c r="BA26" s="83"/>
      <c r="BB26" s="83" t="str">
        <f t="shared" si="8"/>
        <v>55</v>
      </c>
      <c r="BC26" s="84" t="str">
        <f t="shared" si="9"/>
        <v>0.00%</v>
      </c>
      <c r="BD26" s="85"/>
      <c r="BE26" s="85" t="str">
        <f t="shared" si="10"/>
        <v>0</v>
      </c>
      <c r="BF26" s="86" t="str">
        <f t="shared" si="11"/>
        <v>0.00%</v>
      </c>
      <c r="BG26" s="87" t="str">
        <f t="shared" si="12"/>
        <v>0</v>
      </c>
      <c r="BH26" s="87" t="str">
        <f t="shared" si="13"/>
        <v>116</v>
      </c>
      <c r="BI26" s="88" t="str">
        <f t="shared" si="14"/>
        <v>0.00%</v>
      </c>
    </row>
    <row r="27" ht="18.75" customHeight="1">
      <c r="A27" s="76">
        <v>16.0</v>
      </c>
      <c r="B27" s="77"/>
      <c r="C27" s="78"/>
      <c r="D27" s="76"/>
      <c r="E27" s="76"/>
      <c r="F27" s="76"/>
      <c r="G27" s="76"/>
      <c r="H27" s="76"/>
      <c r="I27" s="76"/>
      <c r="J27" s="76"/>
      <c r="K27" s="76"/>
      <c r="L27" s="76"/>
      <c r="M27" s="79" t="str">
        <f t="shared" si="16"/>
        <v> </v>
      </c>
      <c r="N27" s="11"/>
      <c r="O27" s="76"/>
      <c r="P27" s="76"/>
      <c r="Q27" s="76"/>
      <c r="R27" s="76"/>
      <c r="S27" s="76"/>
      <c r="T27" s="76"/>
      <c r="U27" s="76"/>
      <c r="V27" s="76"/>
      <c r="W27" s="76"/>
      <c r="X27" s="79" t="str">
        <f t="shared" si="2"/>
        <v> </v>
      </c>
      <c r="Y27" s="11"/>
      <c r="Z27" s="80"/>
      <c r="AA27" s="80"/>
      <c r="AB27" s="76"/>
      <c r="AC27" s="80"/>
      <c r="AD27" s="80"/>
      <c r="AE27" s="80"/>
      <c r="AF27" s="80"/>
      <c r="AG27" s="80"/>
      <c r="AH27" s="80"/>
      <c r="AI27" s="79" t="str">
        <f t="shared" si="3"/>
        <v> </v>
      </c>
      <c r="AJ27" s="11"/>
      <c r="AK27" s="66" t="str">
        <f t="shared" ref="AK27:AS27" si="29">IFERROR(AVERAGE(D27,O27,Z27)," ")</f>
        <v> </v>
      </c>
      <c r="AL27" s="66" t="str">
        <f t="shared" si="29"/>
        <v> </v>
      </c>
      <c r="AM27" s="66" t="str">
        <f t="shared" si="29"/>
        <v> </v>
      </c>
      <c r="AN27" s="66" t="str">
        <f t="shared" si="29"/>
        <v> </v>
      </c>
      <c r="AO27" s="66" t="str">
        <f t="shared" si="29"/>
        <v> </v>
      </c>
      <c r="AP27" s="66" t="str">
        <f t="shared" si="29"/>
        <v> </v>
      </c>
      <c r="AQ27" s="66" t="str">
        <f t="shared" si="29"/>
        <v> </v>
      </c>
      <c r="AR27" s="66" t="str">
        <f t="shared" si="29"/>
        <v> </v>
      </c>
      <c r="AS27" s="66" t="str">
        <f t="shared" si="29"/>
        <v> </v>
      </c>
      <c r="AU27" s="66" t="str">
        <f t="shared" si="5"/>
        <v> </v>
      </c>
      <c r="AW27" s="20"/>
      <c r="AX27" s="81"/>
      <c r="AY27" s="81" t="str">
        <f t="shared" si="6"/>
        <v>61</v>
      </c>
      <c r="AZ27" s="82" t="str">
        <f t="shared" si="7"/>
        <v>0.00%</v>
      </c>
      <c r="BA27" s="83"/>
      <c r="BB27" s="83" t="str">
        <f t="shared" si="8"/>
        <v>55</v>
      </c>
      <c r="BC27" s="84" t="str">
        <f t="shared" si="9"/>
        <v>0.00%</v>
      </c>
      <c r="BD27" s="85"/>
      <c r="BE27" s="85" t="str">
        <f t="shared" si="10"/>
        <v>0</v>
      </c>
      <c r="BF27" s="86" t="str">
        <f t="shared" si="11"/>
        <v>0.00%</v>
      </c>
      <c r="BG27" s="87" t="str">
        <f t="shared" si="12"/>
        <v>0</v>
      </c>
      <c r="BH27" s="87" t="str">
        <f t="shared" si="13"/>
        <v>116</v>
      </c>
      <c r="BI27" s="88" t="str">
        <f t="shared" si="14"/>
        <v>0.00%</v>
      </c>
    </row>
    <row r="28" ht="18.75" customHeight="1">
      <c r="A28" s="76">
        <v>17.0</v>
      </c>
      <c r="B28" s="78"/>
      <c r="C28" s="78"/>
      <c r="D28" s="76"/>
      <c r="E28" s="76"/>
      <c r="F28" s="76"/>
      <c r="G28" s="76"/>
      <c r="H28" s="76"/>
      <c r="I28" s="76"/>
      <c r="J28" s="76"/>
      <c r="K28" s="76"/>
      <c r="L28" s="76"/>
      <c r="M28" s="79" t="str">
        <f t="shared" si="16"/>
        <v> </v>
      </c>
      <c r="N28" s="11"/>
      <c r="O28" s="76"/>
      <c r="P28" s="76"/>
      <c r="Q28" s="76"/>
      <c r="R28" s="76"/>
      <c r="S28" s="76"/>
      <c r="T28" s="76"/>
      <c r="U28" s="76"/>
      <c r="V28" s="76"/>
      <c r="W28" s="76"/>
      <c r="X28" s="79" t="str">
        <f t="shared" si="2"/>
        <v> </v>
      </c>
      <c r="Y28" s="11"/>
      <c r="Z28" s="80"/>
      <c r="AA28" s="80"/>
      <c r="AB28" s="76"/>
      <c r="AC28" s="80"/>
      <c r="AD28" s="80"/>
      <c r="AE28" s="80"/>
      <c r="AF28" s="80"/>
      <c r="AG28" s="80"/>
      <c r="AH28" s="80"/>
      <c r="AI28" s="79" t="str">
        <f t="shared" si="3"/>
        <v> </v>
      </c>
      <c r="AJ28" s="11"/>
      <c r="AK28" s="66" t="str">
        <f t="shared" ref="AK28:AS28" si="30">IFERROR(AVERAGE(D28,O28,Z28)," ")</f>
        <v> </v>
      </c>
      <c r="AL28" s="66" t="str">
        <f t="shared" si="30"/>
        <v> </v>
      </c>
      <c r="AM28" s="66" t="str">
        <f t="shared" si="30"/>
        <v> </v>
      </c>
      <c r="AN28" s="66" t="str">
        <f t="shared" si="30"/>
        <v> </v>
      </c>
      <c r="AO28" s="66" t="str">
        <f t="shared" si="30"/>
        <v> </v>
      </c>
      <c r="AP28" s="66" t="str">
        <f t="shared" si="30"/>
        <v> </v>
      </c>
      <c r="AQ28" s="66" t="str">
        <f t="shared" si="30"/>
        <v> </v>
      </c>
      <c r="AR28" s="66" t="str">
        <f t="shared" si="30"/>
        <v> </v>
      </c>
      <c r="AS28" s="66" t="str">
        <f t="shared" si="30"/>
        <v> </v>
      </c>
      <c r="AU28" s="66" t="str">
        <f t="shared" si="5"/>
        <v> </v>
      </c>
      <c r="AW28" s="20"/>
      <c r="AX28" s="81"/>
      <c r="AY28" s="81" t="str">
        <f t="shared" si="6"/>
        <v>61</v>
      </c>
      <c r="AZ28" s="82" t="str">
        <f t="shared" si="7"/>
        <v>0.00%</v>
      </c>
      <c r="BA28" s="83"/>
      <c r="BB28" s="83" t="str">
        <f t="shared" si="8"/>
        <v>55</v>
      </c>
      <c r="BC28" s="84" t="str">
        <f t="shared" si="9"/>
        <v>0.00%</v>
      </c>
      <c r="BD28" s="85"/>
      <c r="BE28" s="85" t="str">
        <f t="shared" si="10"/>
        <v>0</v>
      </c>
      <c r="BF28" s="86" t="str">
        <f t="shared" si="11"/>
        <v>0.00%</v>
      </c>
      <c r="BG28" s="87" t="str">
        <f t="shared" si="12"/>
        <v>0</v>
      </c>
      <c r="BH28" s="87" t="str">
        <f t="shared" si="13"/>
        <v>116</v>
      </c>
      <c r="BI28" s="88" t="str">
        <f t="shared" si="14"/>
        <v>0.00%</v>
      </c>
    </row>
    <row r="29" ht="18.75" customHeight="1">
      <c r="A29" s="76">
        <v>18.0</v>
      </c>
      <c r="B29" s="77"/>
      <c r="C29" s="78"/>
      <c r="D29" s="76"/>
      <c r="E29" s="76"/>
      <c r="F29" s="76"/>
      <c r="G29" s="76"/>
      <c r="H29" s="76"/>
      <c r="I29" s="76"/>
      <c r="J29" s="76"/>
      <c r="K29" s="76"/>
      <c r="L29" s="76"/>
      <c r="M29" s="79" t="str">
        <f t="shared" si="16"/>
        <v> </v>
      </c>
      <c r="N29" s="11"/>
      <c r="O29" s="76"/>
      <c r="P29" s="76"/>
      <c r="Q29" s="76"/>
      <c r="R29" s="76"/>
      <c r="S29" s="76"/>
      <c r="T29" s="76"/>
      <c r="U29" s="76"/>
      <c r="V29" s="76"/>
      <c r="W29" s="76"/>
      <c r="X29" s="79" t="str">
        <f t="shared" si="2"/>
        <v> </v>
      </c>
      <c r="Y29" s="11"/>
      <c r="Z29" s="80"/>
      <c r="AA29" s="80"/>
      <c r="AB29" s="76"/>
      <c r="AC29" s="80"/>
      <c r="AD29" s="80"/>
      <c r="AE29" s="80"/>
      <c r="AF29" s="80"/>
      <c r="AG29" s="80"/>
      <c r="AH29" s="80"/>
      <c r="AI29" s="79" t="str">
        <f t="shared" si="3"/>
        <v> </v>
      </c>
      <c r="AJ29" s="11"/>
      <c r="AK29" s="66" t="str">
        <f t="shared" ref="AK29:AS29" si="31">IFERROR(AVERAGE(D29,O29,Z29)," ")</f>
        <v> </v>
      </c>
      <c r="AL29" s="66" t="str">
        <f t="shared" si="31"/>
        <v> </v>
      </c>
      <c r="AM29" s="66" t="str">
        <f t="shared" si="31"/>
        <v> </v>
      </c>
      <c r="AN29" s="66" t="str">
        <f t="shared" si="31"/>
        <v> </v>
      </c>
      <c r="AO29" s="66" t="str">
        <f t="shared" si="31"/>
        <v> </v>
      </c>
      <c r="AP29" s="66" t="str">
        <f t="shared" si="31"/>
        <v> </v>
      </c>
      <c r="AQ29" s="66" t="str">
        <f t="shared" si="31"/>
        <v> </v>
      </c>
      <c r="AR29" s="66" t="str">
        <f t="shared" si="31"/>
        <v> </v>
      </c>
      <c r="AS29" s="66" t="str">
        <f t="shared" si="31"/>
        <v> </v>
      </c>
      <c r="AU29" s="66" t="str">
        <f t="shared" si="5"/>
        <v> </v>
      </c>
      <c r="AW29" s="20"/>
      <c r="AX29" s="81"/>
      <c r="AY29" s="81" t="str">
        <f t="shared" si="6"/>
        <v>61</v>
      </c>
      <c r="AZ29" s="82" t="str">
        <f t="shared" si="7"/>
        <v>0.00%</v>
      </c>
      <c r="BA29" s="83"/>
      <c r="BB29" s="83" t="str">
        <f t="shared" si="8"/>
        <v>55</v>
      </c>
      <c r="BC29" s="84" t="str">
        <f t="shared" si="9"/>
        <v>0.00%</v>
      </c>
      <c r="BD29" s="85"/>
      <c r="BE29" s="85" t="str">
        <f t="shared" si="10"/>
        <v>0</v>
      </c>
      <c r="BF29" s="86" t="str">
        <f t="shared" si="11"/>
        <v>0.00%</v>
      </c>
      <c r="BG29" s="87" t="str">
        <f t="shared" si="12"/>
        <v>0</v>
      </c>
      <c r="BH29" s="87" t="str">
        <f t="shared" si="13"/>
        <v>116</v>
      </c>
      <c r="BI29" s="88" t="str">
        <f t="shared" si="14"/>
        <v>0.00%</v>
      </c>
    </row>
    <row r="30" ht="18.75" customHeight="1">
      <c r="A30" s="76">
        <v>19.0</v>
      </c>
      <c r="B30" s="78"/>
      <c r="C30" s="78"/>
      <c r="D30" s="76"/>
      <c r="E30" s="76"/>
      <c r="F30" s="76"/>
      <c r="G30" s="76"/>
      <c r="H30" s="76"/>
      <c r="I30" s="76"/>
      <c r="J30" s="76"/>
      <c r="K30" s="76"/>
      <c r="L30" s="76"/>
      <c r="M30" s="79" t="str">
        <f t="shared" si="16"/>
        <v> </v>
      </c>
      <c r="N30" s="11"/>
      <c r="O30" s="76"/>
      <c r="P30" s="76"/>
      <c r="Q30" s="76"/>
      <c r="R30" s="76"/>
      <c r="S30" s="76"/>
      <c r="T30" s="76"/>
      <c r="U30" s="76"/>
      <c r="V30" s="76"/>
      <c r="W30" s="76"/>
      <c r="X30" s="79" t="str">
        <f t="shared" si="2"/>
        <v> </v>
      </c>
      <c r="Y30" s="11"/>
      <c r="Z30" s="80"/>
      <c r="AA30" s="80"/>
      <c r="AB30" s="76"/>
      <c r="AC30" s="80"/>
      <c r="AD30" s="80"/>
      <c r="AE30" s="80"/>
      <c r="AF30" s="80"/>
      <c r="AG30" s="80"/>
      <c r="AH30" s="80"/>
      <c r="AI30" s="79" t="str">
        <f t="shared" si="3"/>
        <v> </v>
      </c>
      <c r="AJ30" s="11"/>
      <c r="AK30" s="66" t="str">
        <f t="shared" ref="AK30:AS30" si="32">IFERROR(AVERAGE(D30,O30,Z30)," ")</f>
        <v> </v>
      </c>
      <c r="AL30" s="66" t="str">
        <f t="shared" si="32"/>
        <v> </v>
      </c>
      <c r="AM30" s="66" t="str">
        <f t="shared" si="32"/>
        <v> </v>
      </c>
      <c r="AN30" s="66" t="str">
        <f t="shared" si="32"/>
        <v> </v>
      </c>
      <c r="AO30" s="66" t="str">
        <f t="shared" si="32"/>
        <v> </v>
      </c>
      <c r="AP30" s="66" t="str">
        <f t="shared" si="32"/>
        <v> </v>
      </c>
      <c r="AQ30" s="66" t="str">
        <f t="shared" si="32"/>
        <v> </v>
      </c>
      <c r="AR30" s="66" t="str">
        <f t="shared" si="32"/>
        <v> </v>
      </c>
      <c r="AS30" s="66" t="str">
        <f t="shared" si="32"/>
        <v> </v>
      </c>
      <c r="AU30" s="66" t="str">
        <f t="shared" si="5"/>
        <v> </v>
      </c>
      <c r="AW30" s="20"/>
      <c r="AX30" s="81"/>
      <c r="AY30" s="81" t="str">
        <f t="shared" si="6"/>
        <v>61</v>
      </c>
      <c r="AZ30" s="82" t="str">
        <f t="shared" si="7"/>
        <v>0.00%</v>
      </c>
      <c r="BA30" s="83"/>
      <c r="BB30" s="83" t="str">
        <f t="shared" si="8"/>
        <v>55</v>
      </c>
      <c r="BC30" s="84" t="str">
        <f t="shared" si="9"/>
        <v>0.00%</v>
      </c>
      <c r="BD30" s="85"/>
      <c r="BE30" s="85" t="str">
        <f t="shared" si="10"/>
        <v>0</v>
      </c>
      <c r="BF30" s="86" t="str">
        <f t="shared" si="11"/>
        <v>0.00%</v>
      </c>
      <c r="BG30" s="87" t="str">
        <f t="shared" si="12"/>
        <v>0</v>
      </c>
      <c r="BH30" s="87" t="str">
        <f t="shared" si="13"/>
        <v>116</v>
      </c>
      <c r="BI30" s="88" t="str">
        <f t="shared" si="14"/>
        <v>0.00%</v>
      </c>
    </row>
    <row r="31" ht="18.75" customHeight="1">
      <c r="A31" s="76">
        <v>20.0</v>
      </c>
      <c r="B31" s="77"/>
      <c r="C31" s="78"/>
      <c r="D31" s="76"/>
      <c r="E31" s="76"/>
      <c r="F31" s="76"/>
      <c r="G31" s="76"/>
      <c r="H31" s="76"/>
      <c r="I31" s="76"/>
      <c r="J31" s="76"/>
      <c r="K31" s="76"/>
      <c r="L31" s="76"/>
      <c r="M31" s="79" t="str">
        <f t="shared" si="16"/>
        <v> </v>
      </c>
      <c r="N31" s="11"/>
      <c r="O31" s="76"/>
      <c r="P31" s="76"/>
      <c r="Q31" s="76"/>
      <c r="R31" s="76"/>
      <c r="S31" s="76"/>
      <c r="T31" s="76"/>
      <c r="U31" s="76"/>
      <c r="V31" s="76"/>
      <c r="W31" s="76"/>
      <c r="X31" s="79" t="str">
        <f t="shared" si="2"/>
        <v> </v>
      </c>
      <c r="Y31" s="11"/>
      <c r="Z31" s="80"/>
      <c r="AA31" s="80"/>
      <c r="AB31" s="76"/>
      <c r="AC31" s="80"/>
      <c r="AD31" s="80"/>
      <c r="AE31" s="80"/>
      <c r="AF31" s="80"/>
      <c r="AG31" s="80"/>
      <c r="AH31" s="80"/>
      <c r="AI31" s="79" t="str">
        <f t="shared" si="3"/>
        <v> </v>
      </c>
      <c r="AJ31" s="11"/>
      <c r="AK31" s="66" t="str">
        <f t="shared" ref="AK31:AS31" si="33">IFERROR(AVERAGE(D31,O31,Z31)," ")</f>
        <v> </v>
      </c>
      <c r="AL31" s="66" t="str">
        <f t="shared" si="33"/>
        <v> </v>
      </c>
      <c r="AM31" s="66" t="str">
        <f t="shared" si="33"/>
        <v> </v>
      </c>
      <c r="AN31" s="66" t="str">
        <f t="shared" si="33"/>
        <v> </v>
      </c>
      <c r="AO31" s="66" t="str">
        <f t="shared" si="33"/>
        <v> </v>
      </c>
      <c r="AP31" s="66" t="str">
        <f t="shared" si="33"/>
        <v> </v>
      </c>
      <c r="AQ31" s="66" t="str">
        <f t="shared" si="33"/>
        <v> </v>
      </c>
      <c r="AR31" s="66" t="str">
        <f t="shared" si="33"/>
        <v> </v>
      </c>
      <c r="AS31" s="66" t="str">
        <f t="shared" si="33"/>
        <v> </v>
      </c>
      <c r="AU31" s="66" t="str">
        <f t="shared" si="5"/>
        <v> </v>
      </c>
      <c r="AW31" s="20"/>
      <c r="AX31" s="81"/>
      <c r="AY31" s="81" t="str">
        <f t="shared" si="6"/>
        <v>61</v>
      </c>
      <c r="AZ31" s="82" t="str">
        <f t="shared" si="7"/>
        <v>0.00%</v>
      </c>
      <c r="BA31" s="83"/>
      <c r="BB31" s="83" t="str">
        <f t="shared" si="8"/>
        <v>55</v>
      </c>
      <c r="BC31" s="84" t="str">
        <f t="shared" si="9"/>
        <v>0.00%</v>
      </c>
      <c r="BD31" s="85"/>
      <c r="BE31" s="85" t="str">
        <f t="shared" si="10"/>
        <v>0</v>
      </c>
      <c r="BF31" s="86" t="str">
        <f t="shared" si="11"/>
        <v>0.00%</v>
      </c>
      <c r="BG31" s="87" t="str">
        <f t="shared" si="12"/>
        <v>0</v>
      </c>
      <c r="BH31" s="87" t="str">
        <f t="shared" si="13"/>
        <v>116</v>
      </c>
      <c r="BI31" s="88" t="str">
        <f t="shared" si="14"/>
        <v>0.00%</v>
      </c>
    </row>
    <row r="32" ht="18.75" customHeight="1">
      <c r="A32" s="76">
        <v>21.0</v>
      </c>
      <c r="B32" s="78"/>
      <c r="C32" s="78"/>
      <c r="D32" s="76"/>
      <c r="E32" s="76"/>
      <c r="F32" s="76"/>
      <c r="G32" s="76"/>
      <c r="H32" s="76"/>
      <c r="I32" s="76"/>
      <c r="J32" s="76"/>
      <c r="K32" s="76"/>
      <c r="L32" s="76"/>
      <c r="M32" s="79" t="str">
        <f t="shared" si="16"/>
        <v> </v>
      </c>
      <c r="N32" s="11"/>
      <c r="O32" s="76"/>
      <c r="P32" s="76"/>
      <c r="Q32" s="76"/>
      <c r="R32" s="76"/>
      <c r="S32" s="76"/>
      <c r="T32" s="76"/>
      <c r="U32" s="76"/>
      <c r="V32" s="76"/>
      <c r="W32" s="76"/>
      <c r="X32" s="79" t="str">
        <f t="shared" si="2"/>
        <v> </v>
      </c>
      <c r="Y32" s="11"/>
      <c r="Z32" s="80"/>
      <c r="AA32" s="80"/>
      <c r="AB32" s="76"/>
      <c r="AC32" s="80"/>
      <c r="AD32" s="80"/>
      <c r="AE32" s="80"/>
      <c r="AF32" s="80"/>
      <c r="AG32" s="80"/>
      <c r="AH32" s="80"/>
      <c r="AI32" s="79" t="str">
        <f t="shared" si="3"/>
        <v> </v>
      </c>
      <c r="AJ32" s="11"/>
      <c r="AK32" s="66" t="str">
        <f t="shared" ref="AK32:AS32" si="34">IFERROR(AVERAGE(D32,O32,Z32)," ")</f>
        <v> </v>
      </c>
      <c r="AL32" s="66" t="str">
        <f t="shared" si="34"/>
        <v> </v>
      </c>
      <c r="AM32" s="66" t="str">
        <f t="shared" si="34"/>
        <v> </v>
      </c>
      <c r="AN32" s="66" t="str">
        <f t="shared" si="34"/>
        <v> </v>
      </c>
      <c r="AO32" s="66" t="str">
        <f t="shared" si="34"/>
        <v> </v>
      </c>
      <c r="AP32" s="66" t="str">
        <f t="shared" si="34"/>
        <v> </v>
      </c>
      <c r="AQ32" s="66" t="str">
        <f t="shared" si="34"/>
        <v> </v>
      </c>
      <c r="AR32" s="66" t="str">
        <f t="shared" si="34"/>
        <v> </v>
      </c>
      <c r="AS32" s="66" t="str">
        <f t="shared" si="34"/>
        <v> </v>
      </c>
      <c r="AU32" s="66" t="str">
        <f t="shared" si="5"/>
        <v> </v>
      </c>
      <c r="AW32" s="20"/>
      <c r="AX32" s="81"/>
      <c r="AY32" s="81" t="str">
        <f t="shared" si="6"/>
        <v>61</v>
      </c>
      <c r="AZ32" s="82" t="str">
        <f t="shared" si="7"/>
        <v>0.00%</v>
      </c>
      <c r="BA32" s="83"/>
      <c r="BB32" s="83" t="str">
        <f t="shared" si="8"/>
        <v>55</v>
      </c>
      <c r="BC32" s="84" t="str">
        <f t="shared" si="9"/>
        <v>0.00%</v>
      </c>
      <c r="BD32" s="85"/>
      <c r="BE32" s="85" t="str">
        <f t="shared" si="10"/>
        <v>0</v>
      </c>
      <c r="BF32" s="86" t="str">
        <f t="shared" si="11"/>
        <v>0.00%</v>
      </c>
      <c r="BG32" s="87" t="str">
        <f t="shared" si="12"/>
        <v>0</v>
      </c>
      <c r="BH32" s="87" t="str">
        <f t="shared" si="13"/>
        <v>116</v>
      </c>
      <c r="BI32" s="88" t="str">
        <f t="shared" si="14"/>
        <v>0.00%</v>
      </c>
    </row>
    <row r="33" ht="18.75" customHeight="1">
      <c r="A33" s="76">
        <v>22.0</v>
      </c>
      <c r="B33" s="77"/>
      <c r="C33" s="78"/>
      <c r="D33" s="76"/>
      <c r="E33" s="76"/>
      <c r="F33" s="76"/>
      <c r="G33" s="76"/>
      <c r="H33" s="76"/>
      <c r="I33" s="76"/>
      <c r="J33" s="76"/>
      <c r="K33" s="76"/>
      <c r="L33" s="76"/>
      <c r="M33" s="79" t="str">
        <f t="shared" si="16"/>
        <v> </v>
      </c>
      <c r="N33" s="11"/>
      <c r="O33" s="76"/>
      <c r="P33" s="76"/>
      <c r="Q33" s="76"/>
      <c r="R33" s="76"/>
      <c r="S33" s="76"/>
      <c r="T33" s="76"/>
      <c r="U33" s="76"/>
      <c r="V33" s="76"/>
      <c r="W33" s="76"/>
      <c r="X33" s="79" t="str">
        <f t="shared" si="2"/>
        <v> </v>
      </c>
      <c r="Y33" s="11"/>
      <c r="Z33" s="80"/>
      <c r="AA33" s="80"/>
      <c r="AB33" s="76"/>
      <c r="AC33" s="80"/>
      <c r="AD33" s="80"/>
      <c r="AE33" s="80"/>
      <c r="AF33" s="80"/>
      <c r="AG33" s="80"/>
      <c r="AH33" s="80"/>
      <c r="AI33" s="79" t="str">
        <f t="shared" si="3"/>
        <v> </v>
      </c>
      <c r="AJ33" s="11"/>
      <c r="AK33" s="66" t="str">
        <f t="shared" ref="AK33:AS33" si="35">IFERROR(AVERAGE(D33,O33,Z33)," ")</f>
        <v> </v>
      </c>
      <c r="AL33" s="66" t="str">
        <f t="shared" si="35"/>
        <v> </v>
      </c>
      <c r="AM33" s="66" t="str">
        <f t="shared" si="35"/>
        <v> </v>
      </c>
      <c r="AN33" s="66" t="str">
        <f t="shared" si="35"/>
        <v> </v>
      </c>
      <c r="AO33" s="66" t="str">
        <f t="shared" si="35"/>
        <v> </v>
      </c>
      <c r="AP33" s="66" t="str">
        <f t="shared" si="35"/>
        <v> </v>
      </c>
      <c r="AQ33" s="66" t="str">
        <f t="shared" si="35"/>
        <v> </v>
      </c>
      <c r="AR33" s="66" t="str">
        <f t="shared" si="35"/>
        <v> </v>
      </c>
      <c r="AS33" s="66" t="str">
        <f t="shared" si="35"/>
        <v> </v>
      </c>
      <c r="AU33" s="66" t="str">
        <f t="shared" si="5"/>
        <v> </v>
      </c>
      <c r="AW33" s="20"/>
      <c r="AX33" s="81"/>
      <c r="AY33" s="81" t="str">
        <f t="shared" si="6"/>
        <v>61</v>
      </c>
      <c r="AZ33" s="82" t="str">
        <f t="shared" si="7"/>
        <v>0.00%</v>
      </c>
      <c r="BA33" s="83"/>
      <c r="BB33" s="83" t="str">
        <f t="shared" si="8"/>
        <v>55</v>
      </c>
      <c r="BC33" s="84" t="str">
        <f t="shared" si="9"/>
        <v>0.00%</v>
      </c>
      <c r="BD33" s="85"/>
      <c r="BE33" s="85" t="str">
        <f t="shared" si="10"/>
        <v>0</v>
      </c>
      <c r="BF33" s="86" t="str">
        <f t="shared" si="11"/>
        <v>0.00%</v>
      </c>
      <c r="BG33" s="87" t="str">
        <f t="shared" si="12"/>
        <v>0</v>
      </c>
      <c r="BH33" s="87" t="str">
        <f t="shared" si="13"/>
        <v>116</v>
      </c>
      <c r="BI33" s="88" t="str">
        <f t="shared" si="14"/>
        <v>0.00%</v>
      </c>
    </row>
    <row r="34" ht="18.75" customHeight="1">
      <c r="A34" s="76">
        <v>23.0</v>
      </c>
      <c r="B34" s="78"/>
      <c r="C34" s="78"/>
      <c r="D34" s="76"/>
      <c r="E34" s="76"/>
      <c r="F34" s="76"/>
      <c r="G34" s="76"/>
      <c r="H34" s="76"/>
      <c r="I34" s="76"/>
      <c r="J34" s="76"/>
      <c r="K34" s="76"/>
      <c r="L34" s="76"/>
      <c r="M34" s="79" t="str">
        <f t="shared" si="16"/>
        <v> </v>
      </c>
      <c r="N34" s="11"/>
      <c r="O34" s="76"/>
      <c r="P34" s="76"/>
      <c r="Q34" s="76"/>
      <c r="R34" s="76"/>
      <c r="S34" s="76"/>
      <c r="T34" s="76"/>
      <c r="U34" s="76"/>
      <c r="V34" s="76"/>
      <c r="W34" s="76"/>
      <c r="X34" s="79" t="str">
        <f t="shared" si="2"/>
        <v> </v>
      </c>
      <c r="Y34" s="11"/>
      <c r="Z34" s="80"/>
      <c r="AA34" s="80"/>
      <c r="AB34" s="76"/>
      <c r="AC34" s="80"/>
      <c r="AD34" s="80"/>
      <c r="AE34" s="80"/>
      <c r="AF34" s="80"/>
      <c r="AG34" s="80"/>
      <c r="AH34" s="80"/>
      <c r="AI34" s="79" t="str">
        <f t="shared" si="3"/>
        <v> </v>
      </c>
      <c r="AJ34" s="11"/>
      <c r="AK34" s="66" t="str">
        <f t="shared" ref="AK34:AS34" si="36">IFERROR(AVERAGE(D34,O34,Z34)," ")</f>
        <v> </v>
      </c>
      <c r="AL34" s="66" t="str">
        <f t="shared" si="36"/>
        <v> </v>
      </c>
      <c r="AM34" s="66" t="str">
        <f t="shared" si="36"/>
        <v> </v>
      </c>
      <c r="AN34" s="66" t="str">
        <f t="shared" si="36"/>
        <v> </v>
      </c>
      <c r="AO34" s="66" t="str">
        <f t="shared" si="36"/>
        <v> </v>
      </c>
      <c r="AP34" s="66" t="str">
        <f t="shared" si="36"/>
        <v> </v>
      </c>
      <c r="AQ34" s="66" t="str">
        <f t="shared" si="36"/>
        <v> </v>
      </c>
      <c r="AR34" s="66" t="str">
        <f t="shared" si="36"/>
        <v> </v>
      </c>
      <c r="AS34" s="66" t="str">
        <f t="shared" si="36"/>
        <v> </v>
      </c>
      <c r="AU34" s="66" t="str">
        <f t="shared" si="5"/>
        <v> </v>
      </c>
      <c r="AW34" s="20"/>
      <c r="AX34" s="81"/>
      <c r="AY34" s="81" t="str">
        <f t="shared" si="6"/>
        <v>61</v>
      </c>
      <c r="AZ34" s="82" t="str">
        <f t="shared" si="7"/>
        <v>0.00%</v>
      </c>
      <c r="BA34" s="83"/>
      <c r="BB34" s="83" t="str">
        <f t="shared" si="8"/>
        <v>55</v>
      </c>
      <c r="BC34" s="84" t="str">
        <f t="shared" si="9"/>
        <v>0.00%</v>
      </c>
      <c r="BD34" s="85"/>
      <c r="BE34" s="85" t="str">
        <f t="shared" si="10"/>
        <v>0</v>
      </c>
      <c r="BF34" s="86" t="str">
        <f t="shared" si="11"/>
        <v>0.00%</v>
      </c>
      <c r="BG34" s="87" t="str">
        <f t="shared" si="12"/>
        <v>0</v>
      </c>
      <c r="BH34" s="87" t="str">
        <f t="shared" si="13"/>
        <v>116</v>
      </c>
      <c r="BI34" s="88" t="str">
        <f t="shared" si="14"/>
        <v>0.00%</v>
      </c>
    </row>
    <row r="35" ht="18.75" customHeight="1">
      <c r="A35" s="76">
        <v>24.0</v>
      </c>
      <c r="B35" s="77"/>
      <c r="C35" s="78"/>
      <c r="D35" s="76"/>
      <c r="E35" s="76"/>
      <c r="F35" s="76"/>
      <c r="G35" s="76"/>
      <c r="H35" s="76"/>
      <c r="I35" s="76"/>
      <c r="J35" s="76"/>
      <c r="K35" s="76"/>
      <c r="L35" s="76"/>
      <c r="M35" s="79" t="str">
        <f t="shared" si="16"/>
        <v> </v>
      </c>
      <c r="N35" s="11"/>
      <c r="O35" s="76"/>
      <c r="P35" s="76"/>
      <c r="Q35" s="76"/>
      <c r="R35" s="76"/>
      <c r="S35" s="76"/>
      <c r="T35" s="76"/>
      <c r="U35" s="76"/>
      <c r="V35" s="76"/>
      <c r="W35" s="76"/>
      <c r="X35" s="79" t="str">
        <f t="shared" si="2"/>
        <v> </v>
      </c>
      <c r="Y35" s="11"/>
      <c r="Z35" s="80"/>
      <c r="AA35" s="80"/>
      <c r="AB35" s="76"/>
      <c r="AC35" s="80"/>
      <c r="AD35" s="80"/>
      <c r="AE35" s="80"/>
      <c r="AF35" s="80"/>
      <c r="AG35" s="80"/>
      <c r="AH35" s="80"/>
      <c r="AI35" s="79" t="str">
        <f t="shared" si="3"/>
        <v> </v>
      </c>
      <c r="AJ35" s="11"/>
      <c r="AK35" s="66" t="str">
        <f t="shared" ref="AK35:AS35" si="37">IFERROR(AVERAGE(D35,O35,Z35)," ")</f>
        <v> </v>
      </c>
      <c r="AL35" s="66" t="str">
        <f t="shared" si="37"/>
        <v> </v>
      </c>
      <c r="AM35" s="66" t="str">
        <f t="shared" si="37"/>
        <v> </v>
      </c>
      <c r="AN35" s="66" t="str">
        <f t="shared" si="37"/>
        <v> </v>
      </c>
      <c r="AO35" s="66" t="str">
        <f t="shared" si="37"/>
        <v> </v>
      </c>
      <c r="AP35" s="66" t="str">
        <f t="shared" si="37"/>
        <v> </v>
      </c>
      <c r="AQ35" s="66" t="str">
        <f t="shared" si="37"/>
        <v> </v>
      </c>
      <c r="AR35" s="66" t="str">
        <f t="shared" si="37"/>
        <v> </v>
      </c>
      <c r="AS35" s="66" t="str">
        <f t="shared" si="37"/>
        <v> </v>
      </c>
      <c r="AU35" s="66" t="str">
        <f t="shared" si="5"/>
        <v> </v>
      </c>
      <c r="AW35" s="20"/>
      <c r="AX35" s="81"/>
      <c r="AY35" s="81" t="str">
        <f t="shared" si="6"/>
        <v>61</v>
      </c>
      <c r="AZ35" s="82" t="str">
        <f t="shared" si="7"/>
        <v>0.00%</v>
      </c>
      <c r="BA35" s="83"/>
      <c r="BB35" s="83" t="str">
        <f t="shared" si="8"/>
        <v>55</v>
      </c>
      <c r="BC35" s="84" t="str">
        <f t="shared" si="9"/>
        <v>0.00%</v>
      </c>
      <c r="BD35" s="85"/>
      <c r="BE35" s="85" t="str">
        <f t="shared" si="10"/>
        <v>0</v>
      </c>
      <c r="BF35" s="86" t="str">
        <f t="shared" si="11"/>
        <v>0.00%</v>
      </c>
      <c r="BG35" s="87" t="str">
        <f t="shared" si="12"/>
        <v>0</v>
      </c>
      <c r="BH35" s="87" t="str">
        <f t="shared" si="13"/>
        <v>116</v>
      </c>
      <c r="BI35" s="88" t="str">
        <f t="shared" si="14"/>
        <v>0.00%</v>
      </c>
    </row>
    <row r="36" ht="18.75" customHeight="1">
      <c r="A36" s="76">
        <v>25.0</v>
      </c>
      <c r="B36" s="78"/>
      <c r="C36" s="78"/>
      <c r="D36" s="76"/>
      <c r="E36" s="76"/>
      <c r="F36" s="76"/>
      <c r="G36" s="76"/>
      <c r="H36" s="76"/>
      <c r="I36" s="76"/>
      <c r="J36" s="76"/>
      <c r="K36" s="76"/>
      <c r="L36" s="76"/>
      <c r="M36" s="79" t="str">
        <f t="shared" si="16"/>
        <v> </v>
      </c>
      <c r="N36" s="11"/>
      <c r="O36" s="76"/>
      <c r="P36" s="76"/>
      <c r="Q36" s="76"/>
      <c r="R36" s="76"/>
      <c r="S36" s="76"/>
      <c r="T36" s="76"/>
      <c r="U36" s="76"/>
      <c r="V36" s="76"/>
      <c r="W36" s="76"/>
      <c r="X36" s="79" t="str">
        <f t="shared" si="2"/>
        <v> </v>
      </c>
      <c r="Y36" s="11"/>
      <c r="Z36" s="80"/>
      <c r="AA36" s="80"/>
      <c r="AB36" s="76"/>
      <c r="AC36" s="80"/>
      <c r="AD36" s="80"/>
      <c r="AE36" s="80"/>
      <c r="AF36" s="80"/>
      <c r="AG36" s="80"/>
      <c r="AH36" s="80"/>
      <c r="AI36" s="79" t="str">
        <f t="shared" si="3"/>
        <v> </v>
      </c>
      <c r="AJ36" s="11"/>
      <c r="AK36" s="66" t="str">
        <f t="shared" ref="AK36:AS36" si="38">IFERROR(AVERAGE(D36,O36,Z36)," ")</f>
        <v> </v>
      </c>
      <c r="AL36" s="66" t="str">
        <f t="shared" si="38"/>
        <v> </v>
      </c>
      <c r="AM36" s="66" t="str">
        <f t="shared" si="38"/>
        <v> </v>
      </c>
      <c r="AN36" s="66" t="str">
        <f t="shared" si="38"/>
        <v> </v>
      </c>
      <c r="AO36" s="66" t="str">
        <f t="shared" si="38"/>
        <v> </v>
      </c>
      <c r="AP36" s="66" t="str">
        <f t="shared" si="38"/>
        <v> </v>
      </c>
      <c r="AQ36" s="66" t="str">
        <f t="shared" si="38"/>
        <v> </v>
      </c>
      <c r="AR36" s="66" t="str">
        <f t="shared" si="38"/>
        <v> </v>
      </c>
      <c r="AS36" s="66" t="str">
        <f t="shared" si="38"/>
        <v> </v>
      </c>
      <c r="AU36" s="66" t="str">
        <f t="shared" si="5"/>
        <v> </v>
      </c>
      <c r="AW36" s="20"/>
      <c r="AX36" s="81"/>
      <c r="AY36" s="81" t="str">
        <f t="shared" si="6"/>
        <v>61</v>
      </c>
      <c r="AZ36" s="82" t="str">
        <f t="shared" si="7"/>
        <v>0.00%</v>
      </c>
      <c r="BA36" s="83"/>
      <c r="BB36" s="83" t="str">
        <f t="shared" si="8"/>
        <v>55</v>
      </c>
      <c r="BC36" s="84" t="str">
        <f t="shared" si="9"/>
        <v>0.00%</v>
      </c>
      <c r="BD36" s="85"/>
      <c r="BE36" s="85" t="str">
        <f t="shared" si="10"/>
        <v>0</v>
      </c>
      <c r="BF36" s="86" t="str">
        <f t="shared" si="11"/>
        <v>0.00%</v>
      </c>
      <c r="BG36" s="87" t="str">
        <f t="shared" si="12"/>
        <v>0</v>
      </c>
      <c r="BH36" s="87" t="str">
        <f t="shared" si="13"/>
        <v>116</v>
      </c>
      <c r="BI36" s="88" t="str">
        <f t="shared" si="14"/>
        <v>0.00%</v>
      </c>
    </row>
    <row r="37" ht="18.75" customHeight="1">
      <c r="A37" s="76">
        <v>26.0</v>
      </c>
      <c r="B37" s="77"/>
      <c r="C37" s="78"/>
      <c r="D37" s="76"/>
      <c r="E37" s="76"/>
      <c r="F37" s="76"/>
      <c r="G37" s="76"/>
      <c r="H37" s="76"/>
      <c r="I37" s="76"/>
      <c r="J37" s="76"/>
      <c r="K37" s="76"/>
      <c r="L37" s="76"/>
      <c r="M37" s="79" t="str">
        <f t="shared" si="16"/>
        <v> </v>
      </c>
      <c r="N37" s="11"/>
      <c r="O37" s="76"/>
      <c r="P37" s="76"/>
      <c r="Q37" s="76"/>
      <c r="R37" s="76"/>
      <c r="S37" s="76"/>
      <c r="T37" s="76"/>
      <c r="U37" s="76"/>
      <c r="V37" s="76"/>
      <c r="W37" s="76"/>
      <c r="X37" s="79" t="str">
        <f t="shared" si="2"/>
        <v> </v>
      </c>
      <c r="Y37" s="11"/>
      <c r="Z37" s="80"/>
      <c r="AA37" s="80"/>
      <c r="AB37" s="76"/>
      <c r="AC37" s="80"/>
      <c r="AD37" s="80"/>
      <c r="AE37" s="80"/>
      <c r="AF37" s="80"/>
      <c r="AG37" s="80"/>
      <c r="AH37" s="80"/>
      <c r="AI37" s="79" t="str">
        <f t="shared" si="3"/>
        <v> </v>
      </c>
      <c r="AJ37" s="11"/>
      <c r="AK37" s="66" t="str">
        <f t="shared" ref="AK37:AS37" si="39">IFERROR(AVERAGE(D37,O37,Z37)," ")</f>
        <v> </v>
      </c>
      <c r="AL37" s="66" t="str">
        <f t="shared" si="39"/>
        <v> </v>
      </c>
      <c r="AM37" s="66" t="str">
        <f t="shared" si="39"/>
        <v> </v>
      </c>
      <c r="AN37" s="66" t="str">
        <f t="shared" si="39"/>
        <v> </v>
      </c>
      <c r="AO37" s="66" t="str">
        <f t="shared" si="39"/>
        <v> </v>
      </c>
      <c r="AP37" s="66" t="str">
        <f t="shared" si="39"/>
        <v> </v>
      </c>
      <c r="AQ37" s="66" t="str">
        <f t="shared" si="39"/>
        <v> </v>
      </c>
      <c r="AR37" s="66" t="str">
        <f t="shared" si="39"/>
        <v> </v>
      </c>
      <c r="AS37" s="66" t="str">
        <f t="shared" si="39"/>
        <v> </v>
      </c>
      <c r="AU37" s="66" t="str">
        <f t="shared" si="5"/>
        <v> </v>
      </c>
      <c r="AW37" s="20"/>
      <c r="AX37" s="81"/>
      <c r="AY37" s="81" t="str">
        <f t="shared" si="6"/>
        <v>61</v>
      </c>
      <c r="AZ37" s="82" t="str">
        <f t="shared" si="7"/>
        <v>0.00%</v>
      </c>
      <c r="BA37" s="83"/>
      <c r="BB37" s="83" t="str">
        <f t="shared" si="8"/>
        <v>55</v>
      </c>
      <c r="BC37" s="84" t="str">
        <f t="shared" si="9"/>
        <v>0.00%</v>
      </c>
      <c r="BD37" s="85"/>
      <c r="BE37" s="85" t="str">
        <f t="shared" si="10"/>
        <v>0</v>
      </c>
      <c r="BF37" s="86" t="str">
        <f t="shared" si="11"/>
        <v>0.00%</v>
      </c>
      <c r="BG37" s="87" t="str">
        <f t="shared" si="12"/>
        <v>0</v>
      </c>
      <c r="BH37" s="87" t="str">
        <f t="shared" si="13"/>
        <v>116</v>
      </c>
      <c r="BI37" s="88" t="str">
        <f t="shared" si="14"/>
        <v>0.00%</v>
      </c>
    </row>
    <row r="38" ht="18.75" customHeight="1">
      <c r="A38" s="76">
        <v>27.0</v>
      </c>
      <c r="B38" s="78"/>
      <c r="C38" s="78"/>
      <c r="D38" s="76"/>
      <c r="E38" s="76"/>
      <c r="F38" s="76"/>
      <c r="G38" s="76"/>
      <c r="H38" s="76"/>
      <c r="I38" s="76"/>
      <c r="J38" s="76"/>
      <c r="K38" s="76"/>
      <c r="L38" s="76"/>
      <c r="M38" s="79" t="str">
        <f t="shared" si="16"/>
        <v> </v>
      </c>
      <c r="N38" s="11"/>
      <c r="O38" s="76"/>
      <c r="P38" s="76"/>
      <c r="Q38" s="76"/>
      <c r="R38" s="76"/>
      <c r="S38" s="76"/>
      <c r="T38" s="76"/>
      <c r="U38" s="76"/>
      <c r="V38" s="76"/>
      <c r="W38" s="76"/>
      <c r="X38" s="79" t="str">
        <f t="shared" si="2"/>
        <v> </v>
      </c>
      <c r="Y38" s="11"/>
      <c r="Z38" s="80"/>
      <c r="AA38" s="80"/>
      <c r="AB38" s="76"/>
      <c r="AC38" s="80"/>
      <c r="AD38" s="80"/>
      <c r="AE38" s="80"/>
      <c r="AF38" s="80"/>
      <c r="AG38" s="80"/>
      <c r="AH38" s="80"/>
      <c r="AI38" s="79" t="str">
        <f t="shared" si="3"/>
        <v> </v>
      </c>
      <c r="AJ38" s="11"/>
      <c r="AK38" s="66" t="str">
        <f t="shared" ref="AK38:AS38" si="40">IFERROR(AVERAGE(D38,O38,Z38)," ")</f>
        <v> </v>
      </c>
      <c r="AL38" s="66" t="str">
        <f t="shared" si="40"/>
        <v> </v>
      </c>
      <c r="AM38" s="66" t="str">
        <f t="shared" si="40"/>
        <v> </v>
      </c>
      <c r="AN38" s="66" t="str">
        <f t="shared" si="40"/>
        <v> </v>
      </c>
      <c r="AO38" s="66" t="str">
        <f t="shared" si="40"/>
        <v> </v>
      </c>
      <c r="AP38" s="66" t="str">
        <f t="shared" si="40"/>
        <v> </v>
      </c>
      <c r="AQ38" s="66" t="str">
        <f t="shared" si="40"/>
        <v> </v>
      </c>
      <c r="AR38" s="66" t="str">
        <f t="shared" si="40"/>
        <v> </v>
      </c>
      <c r="AS38" s="66" t="str">
        <f t="shared" si="40"/>
        <v> </v>
      </c>
      <c r="AU38" s="66" t="str">
        <f t="shared" si="5"/>
        <v> </v>
      </c>
      <c r="AW38" s="20"/>
      <c r="AX38" s="81"/>
      <c r="AY38" s="81" t="str">
        <f t="shared" si="6"/>
        <v>61</v>
      </c>
      <c r="AZ38" s="82" t="str">
        <f t="shared" si="7"/>
        <v>0.00%</v>
      </c>
      <c r="BA38" s="83"/>
      <c r="BB38" s="83" t="str">
        <f t="shared" si="8"/>
        <v>55</v>
      </c>
      <c r="BC38" s="84" t="str">
        <f t="shared" si="9"/>
        <v>0.00%</v>
      </c>
      <c r="BD38" s="85"/>
      <c r="BE38" s="85" t="str">
        <f t="shared" si="10"/>
        <v>0</v>
      </c>
      <c r="BF38" s="86" t="str">
        <f t="shared" si="11"/>
        <v>0.00%</v>
      </c>
      <c r="BG38" s="87" t="str">
        <f t="shared" si="12"/>
        <v>0</v>
      </c>
      <c r="BH38" s="87" t="str">
        <f t="shared" si="13"/>
        <v>116</v>
      </c>
      <c r="BI38" s="88" t="str">
        <f t="shared" si="14"/>
        <v>0.00%</v>
      </c>
    </row>
    <row r="39" ht="18.75" customHeight="1">
      <c r="A39" s="76">
        <v>28.0</v>
      </c>
      <c r="B39" s="77"/>
      <c r="C39" s="78"/>
      <c r="D39" s="76"/>
      <c r="E39" s="76"/>
      <c r="F39" s="76"/>
      <c r="G39" s="76"/>
      <c r="H39" s="76"/>
      <c r="I39" s="76"/>
      <c r="J39" s="76"/>
      <c r="K39" s="76"/>
      <c r="L39" s="76"/>
      <c r="M39" s="79" t="str">
        <f t="shared" si="16"/>
        <v> </v>
      </c>
      <c r="N39" s="11"/>
      <c r="O39" s="76"/>
      <c r="P39" s="76"/>
      <c r="Q39" s="76"/>
      <c r="R39" s="76"/>
      <c r="S39" s="76"/>
      <c r="T39" s="76"/>
      <c r="U39" s="76"/>
      <c r="V39" s="76"/>
      <c r="W39" s="76"/>
      <c r="X39" s="79" t="str">
        <f t="shared" si="2"/>
        <v> </v>
      </c>
      <c r="Y39" s="11"/>
      <c r="Z39" s="80"/>
      <c r="AA39" s="80"/>
      <c r="AB39" s="76"/>
      <c r="AC39" s="80"/>
      <c r="AD39" s="80"/>
      <c r="AE39" s="80"/>
      <c r="AF39" s="80"/>
      <c r="AG39" s="80"/>
      <c r="AH39" s="80"/>
      <c r="AI39" s="79" t="str">
        <f t="shared" si="3"/>
        <v> </v>
      </c>
      <c r="AJ39" s="11"/>
      <c r="AK39" s="66" t="str">
        <f t="shared" ref="AK39:AS39" si="41">IFERROR(AVERAGE(D39,O39,Z39)," ")</f>
        <v> </v>
      </c>
      <c r="AL39" s="66" t="str">
        <f t="shared" si="41"/>
        <v> </v>
      </c>
      <c r="AM39" s="66" t="str">
        <f t="shared" si="41"/>
        <v> </v>
      </c>
      <c r="AN39" s="66" t="str">
        <f t="shared" si="41"/>
        <v> </v>
      </c>
      <c r="AO39" s="66" t="str">
        <f t="shared" si="41"/>
        <v> </v>
      </c>
      <c r="AP39" s="66" t="str">
        <f t="shared" si="41"/>
        <v> </v>
      </c>
      <c r="AQ39" s="66" t="str">
        <f t="shared" si="41"/>
        <v> </v>
      </c>
      <c r="AR39" s="66" t="str">
        <f t="shared" si="41"/>
        <v> </v>
      </c>
      <c r="AS39" s="66" t="str">
        <f t="shared" si="41"/>
        <v> </v>
      </c>
      <c r="AU39" s="66" t="str">
        <f t="shared" si="5"/>
        <v> </v>
      </c>
      <c r="AW39" s="20"/>
      <c r="AX39" s="81"/>
      <c r="AY39" s="81" t="str">
        <f t="shared" si="6"/>
        <v>61</v>
      </c>
      <c r="AZ39" s="82" t="str">
        <f t="shared" si="7"/>
        <v>0.00%</v>
      </c>
      <c r="BA39" s="83"/>
      <c r="BB39" s="83" t="str">
        <f t="shared" si="8"/>
        <v>55</v>
      </c>
      <c r="BC39" s="84" t="str">
        <f t="shared" si="9"/>
        <v>0.00%</v>
      </c>
      <c r="BD39" s="85"/>
      <c r="BE39" s="85" t="str">
        <f t="shared" si="10"/>
        <v>0</v>
      </c>
      <c r="BF39" s="86" t="str">
        <f t="shared" si="11"/>
        <v>0.00%</v>
      </c>
      <c r="BG39" s="87" t="str">
        <f t="shared" si="12"/>
        <v>0</v>
      </c>
      <c r="BH39" s="87" t="str">
        <f t="shared" si="13"/>
        <v>116</v>
      </c>
      <c r="BI39" s="88" t="str">
        <f t="shared" si="14"/>
        <v>0.00%</v>
      </c>
    </row>
    <row r="40" ht="18.75" customHeight="1">
      <c r="A40" s="76">
        <v>29.0</v>
      </c>
      <c r="B40" s="78"/>
      <c r="C40" s="78"/>
      <c r="D40" s="76"/>
      <c r="E40" s="76"/>
      <c r="F40" s="76"/>
      <c r="G40" s="76"/>
      <c r="H40" s="76"/>
      <c r="I40" s="76"/>
      <c r="J40" s="76"/>
      <c r="K40" s="76"/>
      <c r="L40" s="76"/>
      <c r="M40" s="79" t="str">
        <f t="shared" si="16"/>
        <v> </v>
      </c>
      <c r="N40" s="11"/>
      <c r="O40" s="76"/>
      <c r="P40" s="76"/>
      <c r="Q40" s="76"/>
      <c r="R40" s="76"/>
      <c r="S40" s="76"/>
      <c r="T40" s="76"/>
      <c r="U40" s="76"/>
      <c r="V40" s="76"/>
      <c r="W40" s="76"/>
      <c r="X40" s="79" t="str">
        <f t="shared" si="2"/>
        <v> </v>
      </c>
      <c r="Y40" s="11"/>
      <c r="Z40" s="80"/>
      <c r="AA40" s="80"/>
      <c r="AB40" s="76"/>
      <c r="AC40" s="80"/>
      <c r="AD40" s="80"/>
      <c r="AE40" s="80"/>
      <c r="AF40" s="80"/>
      <c r="AG40" s="80"/>
      <c r="AH40" s="80"/>
      <c r="AI40" s="79" t="str">
        <f t="shared" si="3"/>
        <v> </v>
      </c>
      <c r="AJ40" s="11"/>
      <c r="AK40" s="66" t="str">
        <f t="shared" ref="AK40:AS40" si="42">IFERROR(AVERAGE(D40,O40,Z40)," ")</f>
        <v> </v>
      </c>
      <c r="AL40" s="66" t="str">
        <f t="shared" si="42"/>
        <v> </v>
      </c>
      <c r="AM40" s="66" t="str">
        <f t="shared" si="42"/>
        <v> </v>
      </c>
      <c r="AN40" s="66" t="str">
        <f t="shared" si="42"/>
        <v> </v>
      </c>
      <c r="AO40" s="66" t="str">
        <f t="shared" si="42"/>
        <v> </v>
      </c>
      <c r="AP40" s="66" t="str">
        <f t="shared" si="42"/>
        <v> </v>
      </c>
      <c r="AQ40" s="66" t="str">
        <f t="shared" si="42"/>
        <v> </v>
      </c>
      <c r="AR40" s="66" t="str">
        <f t="shared" si="42"/>
        <v> </v>
      </c>
      <c r="AS40" s="66" t="str">
        <f t="shared" si="42"/>
        <v> </v>
      </c>
      <c r="AU40" s="66" t="str">
        <f t="shared" si="5"/>
        <v> </v>
      </c>
      <c r="AW40" s="20"/>
      <c r="AX40" s="81"/>
      <c r="AY40" s="81" t="str">
        <f t="shared" si="6"/>
        <v>61</v>
      </c>
      <c r="AZ40" s="82" t="str">
        <f t="shared" si="7"/>
        <v>0.00%</v>
      </c>
      <c r="BA40" s="83"/>
      <c r="BB40" s="83" t="str">
        <f t="shared" si="8"/>
        <v>55</v>
      </c>
      <c r="BC40" s="84" t="str">
        <f t="shared" si="9"/>
        <v>0.00%</v>
      </c>
      <c r="BD40" s="85"/>
      <c r="BE40" s="85" t="str">
        <f t="shared" si="10"/>
        <v>0</v>
      </c>
      <c r="BF40" s="86" t="str">
        <f t="shared" si="11"/>
        <v>0.00%</v>
      </c>
      <c r="BG40" s="87" t="str">
        <f t="shared" si="12"/>
        <v>0</v>
      </c>
      <c r="BH40" s="87" t="str">
        <f t="shared" si="13"/>
        <v>116</v>
      </c>
      <c r="BI40" s="88" t="str">
        <f t="shared" si="14"/>
        <v>0.00%</v>
      </c>
    </row>
    <row r="41" ht="18.75" customHeight="1">
      <c r="A41" s="76">
        <v>30.0</v>
      </c>
      <c r="B41" s="78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9" t="str">
        <f t="shared" si="16"/>
        <v> </v>
      </c>
      <c r="N41" s="11"/>
      <c r="O41" s="76"/>
      <c r="P41" s="76"/>
      <c r="Q41" s="76"/>
      <c r="R41" s="76"/>
      <c r="S41" s="76"/>
      <c r="T41" s="76"/>
      <c r="U41" s="76"/>
      <c r="V41" s="76"/>
      <c r="W41" s="76"/>
      <c r="X41" s="79" t="str">
        <f t="shared" si="2"/>
        <v> </v>
      </c>
      <c r="Y41" s="11"/>
      <c r="Z41" s="80"/>
      <c r="AA41" s="80"/>
      <c r="AB41" s="76"/>
      <c r="AC41" s="80"/>
      <c r="AD41" s="80"/>
      <c r="AE41" s="80"/>
      <c r="AF41" s="80"/>
      <c r="AG41" s="80"/>
      <c r="AH41" s="80"/>
      <c r="AI41" s="79" t="str">
        <f t="shared" si="3"/>
        <v> </v>
      </c>
      <c r="AJ41" s="11"/>
      <c r="AK41" s="66" t="str">
        <f t="shared" ref="AK41:AS41" si="43">IFERROR(AVERAGE(D41,O41,Z41)," ")</f>
        <v> </v>
      </c>
      <c r="AL41" s="66" t="str">
        <f t="shared" si="43"/>
        <v> </v>
      </c>
      <c r="AM41" s="66" t="str">
        <f t="shared" si="43"/>
        <v> </v>
      </c>
      <c r="AN41" s="66" t="str">
        <f t="shared" si="43"/>
        <v> </v>
      </c>
      <c r="AO41" s="66" t="str">
        <f t="shared" si="43"/>
        <v> </v>
      </c>
      <c r="AP41" s="66" t="str">
        <f t="shared" si="43"/>
        <v> </v>
      </c>
      <c r="AQ41" s="66" t="str">
        <f t="shared" si="43"/>
        <v> </v>
      </c>
      <c r="AR41" s="66" t="str">
        <f t="shared" si="43"/>
        <v> </v>
      </c>
      <c r="AS41" s="66" t="str">
        <f t="shared" si="43"/>
        <v> </v>
      </c>
      <c r="AU41" s="66" t="str">
        <f t="shared" si="5"/>
        <v> </v>
      </c>
      <c r="AW41" s="20"/>
      <c r="AX41" s="81"/>
      <c r="AY41" s="81" t="str">
        <f t="shared" si="6"/>
        <v>61</v>
      </c>
      <c r="AZ41" s="82" t="str">
        <f t="shared" si="7"/>
        <v>0.00%</v>
      </c>
      <c r="BA41" s="83"/>
      <c r="BB41" s="83" t="str">
        <f t="shared" si="8"/>
        <v>55</v>
      </c>
      <c r="BC41" s="84" t="str">
        <f t="shared" si="9"/>
        <v>0.00%</v>
      </c>
      <c r="BD41" s="85"/>
      <c r="BE41" s="85" t="str">
        <f t="shared" si="10"/>
        <v>0</v>
      </c>
      <c r="BF41" s="86" t="str">
        <f t="shared" si="11"/>
        <v>0.00%</v>
      </c>
      <c r="BG41" s="87" t="str">
        <f t="shared" si="12"/>
        <v>0</v>
      </c>
      <c r="BH41" s="87" t="str">
        <f t="shared" si="13"/>
        <v>116</v>
      </c>
      <c r="BI41" s="88" t="str">
        <f t="shared" si="14"/>
        <v>0.00%</v>
      </c>
    </row>
    <row r="42" ht="15.75" customHeight="1">
      <c r="A42" s="11"/>
      <c r="B42" s="11"/>
      <c r="C42" s="11"/>
      <c r="D42" s="89" t="str">
        <f t="shared" ref="D42:L42" si="44">SUM(D12:D41)</f>
        <v>0.00</v>
      </c>
      <c r="E42" s="89" t="str">
        <f t="shared" si="44"/>
        <v>0.00</v>
      </c>
      <c r="F42" s="89" t="str">
        <f t="shared" si="44"/>
        <v>0.00</v>
      </c>
      <c r="G42" s="89" t="str">
        <f t="shared" si="44"/>
        <v>0.00</v>
      </c>
      <c r="H42" s="89" t="str">
        <f t="shared" si="44"/>
        <v>0.00</v>
      </c>
      <c r="I42" s="89" t="str">
        <f t="shared" si="44"/>
        <v>0.00</v>
      </c>
      <c r="J42" s="89" t="str">
        <f t="shared" si="44"/>
        <v>0.00</v>
      </c>
      <c r="K42" s="89" t="str">
        <f t="shared" si="44"/>
        <v>0.00</v>
      </c>
      <c r="L42" s="89" t="str">
        <f t="shared" si="44"/>
        <v>0.00</v>
      </c>
      <c r="M42" s="89"/>
      <c r="N42" s="89"/>
      <c r="O42" s="89" t="str">
        <f t="shared" ref="O42:W42" si="45">SUM(O12:O41)</f>
        <v>0.00</v>
      </c>
      <c r="P42" s="89" t="str">
        <f t="shared" si="45"/>
        <v>0.00</v>
      </c>
      <c r="Q42" s="89" t="str">
        <f t="shared" si="45"/>
        <v>0.00</v>
      </c>
      <c r="R42" s="89" t="str">
        <f t="shared" si="45"/>
        <v>0.00</v>
      </c>
      <c r="S42" s="89" t="str">
        <f t="shared" si="45"/>
        <v>0.00</v>
      </c>
      <c r="T42" s="89" t="str">
        <f t="shared" si="45"/>
        <v>0.00</v>
      </c>
      <c r="U42" s="89" t="str">
        <f t="shared" si="45"/>
        <v>0.00</v>
      </c>
      <c r="V42" s="89" t="str">
        <f t="shared" si="45"/>
        <v>0.00</v>
      </c>
      <c r="W42" s="89" t="str">
        <f t="shared" si="45"/>
        <v>0.00</v>
      </c>
      <c r="X42" s="89"/>
      <c r="Y42" s="89"/>
      <c r="Z42" s="89" t="str">
        <f t="shared" ref="Z42:AH42" si="46">SUM(Z12:Z41)</f>
        <v>0.00</v>
      </c>
      <c r="AA42" s="89" t="str">
        <f t="shared" si="46"/>
        <v>0.00</v>
      </c>
      <c r="AB42" s="89" t="str">
        <f t="shared" si="46"/>
        <v>0.00</v>
      </c>
      <c r="AC42" s="89" t="str">
        <f t="shared" si="46"/>
        <v>0.00</v>
      </c>
      <c r="AD42" s="89" t="str">
        <f t="shared" si="46"/>
        <v>0.00</v>
      </c>
      <c r="AE42" s="89" t="str">
        <f t="shared" si="46"/>
        <v>0.00</v>
      </c>
      <c r="AF42" s="89" t="str">
        <f t="shared" si="46"/>
        <v>0.00</v>
      </c>
      <c r="AG42" s="89" t="str">
        <f t="shared" si="46"/>
        <v>0.00</v>
      </c>
      <c r="AH42" s="89" t="str">
        <f t="shared" si="46"/>
        <v>0.00</v>
      </c>
      <c r="AI42" s="89"/>
      <c r="AJ42" s="11"/>
      <c r="AK42" s="89" t="str">
        <f t="shared" ref="AK42:AS42" si="47">SUM(AK12:AK41)</f>
        <v>0.00</v>
      </c>
      <c r="AL42" s="89" t="str">
        <f t="shared" si="47"/>
        <v>0.00</v>
      </c>
      <c r="AM42" s="89" t="str">
        <f t="shared" si="47"/>
        <v>0.00</v>
      </c>
      <c r="AN42" s="89" t="str">
        <f t="shared" si="47"/>
        <v>0.00</v>
      </c>
      <c r="AO42" s="89" t="str">
        <f t="shared" si="47"/>
        <v>0.00</v>
      </c>
      <c r="AP42" s="89" t="str">
        <f t="shared" si="47"/>
        <v>0.00</v>
      </c>
      <c r="AQ42" s="89" t="str">
        <f t="shared" si="47"/>
        <v>0.00</v>
      </c>
      <c r="AR42" s="89" t="str">
        <f t="shared" si="47"/>
        <v>0.00</v>
      </c>
      <c r="AS42" s="89" t="str">
        <f t="shared" si="47"/>
        <v>0.00</v>
      </c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</row>
    <row r="43" ht="15.75" customHeight="1">
      <c r="A43" s="11"/>
      <c r="B43" s="11"/>
      <c r="C43" s="11"/>
      <c r="D43" s="89" t="str">
        <f t="shared" ref="D43:L43" si="48">IFERROR(AVERAGE(D12:D41), 0)</f>
        <v>0.00</v>
      </c>
      <c r="E43" s="89" t="str">
        <f t="shared" si="48"/>
        <v>0.00</v>
      </c>
      <c r="F43" s="89" t="str">
        <f t="shared" si="48"/>
        <v>0.00</v>
      </c>
      <c r="G43" s="89" t="str">
        <f t="shared" si="48"/>
        <v>0.00</v>
      </c>
      <c r="H43" s="89" t="str">
        <f t="shared" si="48"/>
        <v>0.00</v>
      </c>
      <c r="I43" s="89" t="str">
        <f t="shared" si="48"/>
        <v>0.00</v>
      </c>
      <c r="J43" s="89" t="str">
        <f t="shared" si="48"/>
        <v>0.00</v>
      </c>
      <c r="K43" s="89" t="str">
        <f t="shared" si="48"/>
        <v>0.00</v>
      </c>
      <c r="L43" s="89" t="str">
        <f t="shared" si="48"/>
        <v>0.00</v>
      </c>
      <c r="M43" s="89"/>
      <c r="N43" s="89"/>
      <c r="O43" s="89" t="str">
        <f t="shared" ref="O43:W43" si="49">IFERROR(AVERAGE(O12:O41), 0)</f>
        <v>0.00</v>
      </c>
      <c r="P43" s="89" t="str">
        <f t="shared" si="49"/>
        <v>0.00</v>
      </c>
      <c r="Q43" s="89" t="str">
        <f t="shared" si="49"/>
        <v>0.00</v>
      </c>
      <c r="R43" s="89" t="str">
        <f t="shared" si="49"/>
        <v>0.00</v>
      </c>
      <c r="S43" s="89" t="str">
        <f t="shared" si="49"/>
        <v>0.00</v>
      </c>
      <c r="T43" s="89" t="str">
        <f t="shared" si="49"/>
        <v>0.00</v>
      </c>
      <c r="U43" s="89" t="str">
        <f t="shared" si="49"/>
        <v>0.00</v>
      </c>
      <c r="V43" s="89" t="str">
        <f t="shared" si="49"/>
        <v>0.00</v>
      </c>
      <c r="W43" s="89" t="str">
        <f t="shared" si="49"/>
        <v>0.00</v>
      </c>
      <c r="X43" s="89"/>
      <c r="Y43" s="89"/>
      <c r="Z43" s="89" t="str">
        <f t="shared" ref="Z43:AH43" si="50">IFERROR(AVERAGE(Z12:Z41), 0)</f>
        <v>0.00</v>
      </c>
      <c r="AA43" s="89" t="str">
        <f t="shared" si="50"/>
        <v>0.00</v>
      </c>
      <c r="AB43" s="89" t="str">
        <f t="shared" si="50"/>
        <v>0.00</v>
      </c>
      <c r="AC43" s="89" t="str">
        <f t="shared" si="50"/>
        <v>0.00</v>
      </c>
      <c r="AD43" s="89" t="str">
        <f t="shared" si="50"/>
        <v>0.00</v>
      </c>
      <c r="AE43" s="89" t="str">
        <f t="shared" si="50"/>
        <v>0.00</v>
      </c>
      <c r="AF43" s="89" t="str">
        <f t="shared" si="50"/>
        <v>0.00</v>
      </c>
      <c r="AG43" s="89" t="str">
        <f t="shared" si="50"/>
        <v>0.00</v>
      </c>
      <c r="AH43" s="89" t="str">
        <f t="shared" si="50"/>
        <v>0.00</v>
      </c>
      <c r="AI43" s="89"/>
      <c r="AJ43" s="89"/>
      <c r="AK43" s="89" t="str">
        <f t="shared" ref="AK43:AS43" si="51">IFERROR(AVERAGE(AK12:AK41), 0)</f>
        <v>0.00</v>
      </c>
      <c r="AL43" s="89" t="str">
        <f t="shared" si="51"/>
        <v>0.00</v>
      </c>
      <c r="AM43" s="89" t="str">
        <f t="shared" si="51"/>
        <v>0.00</v>
      </c>
      <c r="AN43" s="89" t="str">
        <f t="shared" si="51"/>
        <v>0.00</v>
      </c>
      <c r="AO43" s="89" t="str">
        <f t="shared" si="51"/>
        <v>0.00</v>
      </c>
      <c r="AP43" s="89" t="str">
        <f t="shared" si="51"/>
        <v>0.00</v>
      </c>
      <c r="AQ43" s="89" t="str">
        <f t="shared" si="51"/>
        <v>0.00</v>
      </c>
      <c r="AR43" s="89" t="str">
        <f t="shared" si="51"/>
        <v>0.00</v>
      </c>
      <c r="AS43" s="89" t="str">
        <f t="shared" si="51"/>
        <v>0.00</v>
      </c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</row>
    <row r="44" ht="15.75" customHeight="1">
      <c r="B44" s="1"/>
      <c r="C44" s="1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</row>
    <row r="45" ht="15.75" customHeight="1">
      <c r="B45" s="1"/>
      <c r="C45" s="1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</row>
    <row r="46" ht="15.75" customHeight="1">
      <c r="B46" s="1"/>
      <c r="C46" s="1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</row>
    <row r="47" ht="15.75" customHeight="1">
      <c r="B47" s="1"/>
      <c r="C47" s="1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</row>
    <row r="48" ht="15.75" customHeight="1">
      <c r="B48" s="1"/>
      <c r="C48" s="1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</row>
    <row r="49" ht="15.75" customHeight="1">
      <c r="B49" s="1"/>
      <c r="C49" s="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</row>
    <row r="50" ht="15.75" customHeight="1">
      <c r="B50" s="1"/>
      <c r="C50" s="1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</row>
    <row r="51" ht="15.75" customHeight="1">
      <c r="B51" s="1"/>
      <c r="C51" s="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</row>
    <row r="52" ht="15.75" customHeight="1">
      <c r="B52" s="1"/>
      <c r="C52" s="1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</row>
    <row r="53" ht="15.75" customHeight="1">
      <c r="B53" s="1"/>
      <c r="C53" s="1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</row>
    <row r="54" ht="15.75" customHeight="1">
      <c r="B54" s="1"/>
      <c r="C54" s="1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</row>
    <row r="55" ht="15.75" customHeight="1">
      <c r="B55" s="1"/>
      <c r="C55" s="1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</row>
    <row r="56" ht="15.75" customHeight="1">
      <c r="B56" s="1"/>
      <c r="C56" s="1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</row>
    <row r="57" ht="15.75" customHeight="1">
      <c r="B57" s="1"/>
      <c r="C57" s="1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</row>
    <row r="58" ht="15.75" customHeight="1">
      <c r="B58" s="1"/>
      <c r="C58" s="1"/>
    </row>
    <row r="59" ht="15.75" customHeight="1">
      <c r="B59" s="1"/>
      <c r="C59" s="1"/>
    </row>
    <row r="60" ht="15.75" customHeight="1">
      <c r="B60" s="1"/>
      <c r="C60" s="1"/>
    </row>
    <row r="61" ht="15.75" customHeight="1">
      <c r="B61" s="1"/>
      <c r="C61" s="1"/>
    </row>
    <row r="62" ht="15.75" customHeight="1">
      <c r="B62" s="1"/>
      <c r="C62" s="1"/>
    </row>
    <row r="63" ht="15.75" customHeight="1">
      <c r="B63" s="1"/>
      <c r="C63" s="1"/>
    </row>
    <row r="64" ht="15.75" customHeight="1">
      <c r="B64" s="1"/>
      <c r="C64" s="1"/>
    </row>
    <row r="65" ht="15.75" customHeight="1">
      <c r="B65" s="1"/>
      <c r="C65" s="1"/>
    </row>
    <row r="66" ht="15.75" customHeight="1">
      <c r="B66" s="1"/>
      <c r="C66" s="1"/>
    </row>
    <row r="67" ht="15.75" customHeight="1">
      <c r="B67" s="1"/>
      <c r="C67" s="1"/>
    </row>
    <row r="68" ht="15.75" customHeight="1">
      <c r="B68" s="1"/>
      <c r="C68" s="1"/>
    </row>
    <row r="69" ht="15.75" customHeight="1">
      <c r="B69" s="1"/>
      <c r="C69" s="1"/>
    </row>
    <row r="70" ht="15.75" customHeight="1">
      <c r="B70" s="1"/>
      <c r="C70" s="1"/>
    </row>
    <row r="71" ht="15.75" customHeight="1">
      <c r="B71" s="1"/>
      <c r="C71" s="1"/>
    </row>
    <row r="72" ht="15.75" customHeight="1">
      <c r="B72" s="1"/>
      <c r="C72" s="1"/>
    </row>
    <row r="73" ht="15.75" customHeight="1">
      <c r="B73" s="1"/>
      <c r="C73" s="1"/>
    </row>
    <row r="74" ht="15.75" customHeight="1">
      <c r="B74" s="1"/>
      <c r="C74" s="1"/>
    </row>
    <row r="75" ht="15.75" customHeight="1">
      <c r="B75" s="1"/>
      <c r="C75" s="1"/>
    </row>
    <row r="76" ht="15.75" customHeight="1">
      <c r="B76" s="1"/>
      <c r="C76" s="1"/>
    </row>
    <row r="77" ht="15.75" customHeight="1">
      <c r="B77" s="1"/>
      <c r="C77" s="1"/>
    </row>
    <row r="78" ht="15.75" customHeight="1">
      <c r="B78" s="1"/>
      <c r="C78" s="1"/>
    </row>
    <row r="79" ht="15.75" customHeight="1">
      <c r="B79" s="1"/>
      <c r="C79" s="1"/>
    </row>
    <row r="80" ht="15.75" customHeight="1">
      <c r="B80" s="1"/>
      <c r="C80" s="1"/>
    </row>
    <row r="81" ht="15.75" customHeight="1">
      <c r="B81" s="1"/>
      <c r="C81" s="1"/>
    </row>
    <row r="82" ht="15.75" customHeight="1">
      <c r="B82" s="1"/>
      <c r="C82" s="1"/>
    </row>
    <row r="83" ht="15.75" customHeight="1">
      <c r="B83" s="1"/>
      <c r="C83" s="1"/>
    </row>
    <row r="84" ht="15.75" customHeight="1">
      <c r="B84" s="1"/>
      <c r="C84" s="1"/>
    </row>
    <row r="85" ht="15.75" customHeight="1">
      <c r="B85" s="1"/>
      <c r="C85" s="1"/>
    </row>
    <row r="86" ht="15.75" customHeight="1">
      <c r="B86" s="1"/>
      <c r="C86" s="1"/>
    </row>
    <row r="87" ht="15.75" customHeight="1">
      <c r="B87" s="1"/>
      <c r="C87" s="1"/>
    </row>
    <row r="88" ht="15.75" customHeight="1">
      <c r="B88" s="1"/>
      <c r="C88" s="1"/>
    </row>
    <row r="89" ht="15.75" customHeight="1">
      <c r="B89" s="1"/>
      <c r="C89" s="1"/>
    </row>
    <row r="90" ht="15.75" customHeight="1">
      <c r="B90" s="1"/>
      <c r="C90" s="1"/>
    </row>
    <row r="91" ht="15.75" customHeight="1">
      <c r="B91" s="1"/>
      <c r="C91" s="1"/>
    </row>
    <row r="92" ht="15.75" customHeight="1">
      <c r="B92" s="1"/>
      <c r="C92" s="1"/>
    </row>
    <row r="93" ht="15.75" customHeight="1">
      <c r="B93" s="1"/>
      <c r="C93" s="1"/>
    </row>
    <row r="94" ht="15.75" customHeight="1">
      <c r="B94" s="1"/>
      <c r="C94" s="1"/>
    </row>
    <row r="95" ht="15.75" customHeight="1">
      <c r="B95" s="1"/>
      <c r="C95" s="1"/>
    </row>
    <row r="96" ht="15.75" customHeight="1">
      <c r="B96" s="1"/>
      <c r="C96" s="1"/>
    </row>
    <row r="97" ht="15.75" customHeight="1">
      <c r="B97" s="1"/>
      <c r="C97" s="1"/>
    </row>
    <row r="98" ht="15.75" customHeight="1">
      <c r="B98" s="1"/>
      <c r="C98" s="1"/>
    </row>
    <row r="99" ht="15.75" customHeight="1">
      <c r="B99" s="1"/>
      <c r="C99" s="1"/>
    </row>
    <row r="100" ht="15.75" customHeight="1">
      <c r="B100" s="1"/>
      <c r="C100" s="1"/>
    </row>
  </sheetData>
  <mergeCells count="28">
    <mergeCell ref="BD9:BF9"/>
    <mergeCell ref="BG9:BI9"/>
    <mergeCell ref="AX10:AZ10"/>
    <mergeCell ref="BA10:BC10"/>
    <mergeCell ref="K10:L10"/>
    <mergeCell ref="O10:U10"/>
    <mergeCell ref="V10:W10"/>
    <mergeCell ref="Z10:AF10"/>
    <mergeCell ref="AG10:AH10"/>
    <mergeCell ref="D10:J10"/>
    <mergeCell ref="AK10:AQ10"/>
    <mergeCell ref="AR10:AS10"/>
    <mergeCell ref="AU8:AU11"/>
    <mergeCell ref="BG10:BI10"/>
    <mergeCell ref="AX9:AZ9"/>
    <mergeCell ref="BA9:BC9"/>
    <mergeCell ref="BD10:BF10"/>
    <mergeCell ref="M2:N2"/>
    <mergeCell ref="Q2:R2"/>
    <mergeCell ref="O8:W9"/>
    <mergeCell ref="Z8:AH9"/>
    <mergeCell ref="AK8:AS9"/>
    <mergeCell ref="V2:W2"/>
    <mergeCell ref="V3:W3"/>
    <mergeCell ref="M4:P4"/>
    <mergeCell ref="M3:O3"/>
    <mergeCell ref="D8:M9"/>
    <mergeCell ref="A6:AU6"/>
  </mergeCells>
  <conditionalFormatting sqref="BI12:BI41">
    <cfRule type="cellIs" dxfId="0" priority="1" operator="lessThan">
      <formula>80%</formula>
    </cfRule>
  </conditionalFormatting>
  <conditionalFormatting sqref="A12:M41 O12:X41 Z12:AI41 AK12:AS41 AU12:AU41 AX12:BI41">
    <cfRule type="expression" dxfId="1" priority="2">
      <formula>MOD(ROW(),2)=1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7.86"/>
    <col customWidth="1" min="3" max="3" width="10.29"/>
    <col customWidth="1" min="4" max="4" width="9.86"/>
    <col customWidth="1" min="5" max="5" width="10.29"/>
    <col customWidth="1" min="6" max="6" width="10.86"/>
    <col customWidth="1" min="7" max="7" width="1.71"/>
    <col customWidth="1" min="8" max="8" width="3.43"/>
    <col customWidth="1" min="9" max="9" width="3.57"/>
    <col customWidth="1" min="10" max="10" width="3.86"/>
    <col customWidth="1" hidden="1" min="11" max="11" width="1.57"/>
    <col customWidth="1" min="12" max="12" width="4.14"/>
    <col customWidth="1" min="13" max="13" width="5.57"/>
    <col customWidth="1" min="14" max="14" width="3.43"/>
    <col customWidth="1" min="15" max="15" width="3.86"/>
    <col customWidth="1" min="16" max="16" width="4.14"/>
    <col customWidth="1" min="17" max="17" width="1.43"/>
    <col customWidth="1" min="18" max="18" width="5.43"/>
    <col customWidth="1" min="19" max="19" width="2.29"/>
    <col customWidth="1" min="20" max="23" width="11.43"/>
  </cols>
  <sheetData>
    <row r="1" ht="21.0" customHeight="1">
      <c r="A1" s="9"/>
      <c r="B1" s="91" t="s">
        <v>43</v>
      </c>
      <c r="S1" s="9"/>
      <c r="T1" s="9"/>
      <c r="U1" s="9"/>
      <c r="V1" s="9"/>
      <c r="W1" s="9"/>
    </row>
    <row r="2" ht="24.75" customHeight="1">
      <c r="A2" s="9"/>
      <c r="B2" s="92" t="s">
        <v>44</v>
      </c>
      <c r="S2" s="9"/>
      <c r="T2" s="9"/>
      <c r="U2" s="9"/>
      <c r="V2" s="9"/>
      <c r="W2" s="9"/>
    </row>
    <row r="3" ht="12.75" customHeight="1">
      <c r="A3" s="9"/>
      <c r="B3" s="9"/>
      <c r="C3" s="93" t="str">
        <f>'[1]CAPTURAR DATOS'!I3</f>
        <v>#REF!</v>
      </c>
      <c r="D3" s="94" t="s">
        <v>45</v>
      </c>
      <c r="E3" s="94"/>
      <c r="F3" s="9"/>
      <c r="G3" s="95" t="s">
        <v>46</v>
      </c>
      <c r="K3" s="96"/>
      <c r="L3" s="96" t="str">
        <f>DATOS!P3</f>
        <v>2020-2021</v>
      </c>
      <c r="M3" s="96"/>
      <c r="N3" s="9"/>
      <c r="O3" s="9"/>
      <c r="P3" s="9"/>
      <c r="Q3" s="9"/>
      <c r="R3" s="9"/>
      <c r="S3" s="9"/>
      <c r="T3" s="9"/>
      <c r="U3" s="9"/>
      <c r="V3" s="9"/>
      <c r="W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2.75" customHeight="1">
      <c r="A5" s="9"/>
      <c r="B5" s="97" t="s">
        <v>47</v>
      </c>
      <c r="C5" s="97"/>
      <c r="D5" s="97"/>
      <c r="E5" s="97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ht="19.5" customHeight="1">
      <c r="A6" s="9"/>
      <c r="B6" s="1"/>
      <c r="I6" s="9"/>
      <c r="J6" s="1" t="str">
        <f>IFERROR(VLOOKUP(B6,DATOS!$B$12:$BI$41,2,FALSE)," ")</f>
        <v> </v>
      </c>
      <c r="S6" s="9"/>
      <c r="T6" s="9"/>
      <c r="U6" s="9"/>
      <c r="V6" s="9"/>
      <c r="W6" s="9"/>
    </row>
    <row r="7">
      <c r="A7" s="9"/>
      <c r="B7" s="98" t="s">
        <v>48</v>
      </c>
      <c r="C7" s="9"/>
      <c r="D7" s="99" t="s">
        <v>49</v>
      </c>
      <c r="E7" s="9"/>
      <c r="F7" s="1"/>
      <c r="G7" s="100" t="s">
        <v>50</v>
      </c>
      <c r="H7" s="9"/>
      <c r="I7" s="99"/>
      <c r="J7" s="9"/>
      <c r="K7" s="9"/>
      <c r="L7" s="101" t="s">
        <v>28</v>
      </c>
      <c r="S7" s="9"/>
      <c r="T7" s="9"/>
      <c r="U7" s="9"/>
      <c r="V7" s="9"/>
      <c r="W7" s="9"/>
    </row>
    <row r="8" ht="14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0.5" customHeight="1">
      <c r="A9" s="9"/>
      <c r="B9" s="102" t="s">
        <v>51</v>
      </c>
      <c r="C9" s="102"/>
      <c r="D9" s="102"/>
      <c r="E9" s="102"/>
      <c r="F9" s="10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.5" customHeight="1">
      <c r="A10" s="9"/>
      <c r="B10" s="1" t="str">
        <f>DATOS!D2</f>
        <v>XXXXXXXXXXXXXXXXXXXX</v>
      </c>
      <c r="F10" s="103" t="str">
        <f>DATOS!O2</f>
        <v>"A"</v>
      </c>
      <c r="H10" s="9"/>
      <c r="I10" s="1" t="str">
        <f>DATOS!S2</f>
        <v>MATUTINO</v>
      </c>
      <c r="N10" s="9"/>
      <c r="O10" s="1" t="str">
        <f>DATOS!D3</f>
        <v>30XXXXXXXX</v>
      </c>
      <c r="S10" s="9"/>
      <c r="T10" s="9"/>
      <c r="U10" s="9"/>
      <c r="V10" s="9"/>
      <c r="W10" s="9"/>
    </row>
    <row r="11">
      <c r="A11" s="9"/>
      <c r="B11" s="98" t="s">
        <v>52</v>
      </c>
      <c r="C11" s="9"/>
      <c r="D11" s="9"/>
      <c r="E11" s="9"/>
      <c r="F11" s="100" t="s">
        <v>53</v>
      </c>
      <c r="H11" s="9"/>
      <c r="I11" s="101" t="s">
        <v>54</v>
      </c>
      <c r="N11" s="9"/>
      <c r="O11" s="104" t="s">
        <v>55</v>
      </c>
      <c r="S11" s="9"/>
      <c r="T11" s="9"/>
      <c r="U11" s="9"/>
      <c r="V11" s="9"/>
      <c r="W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7.25" customHeight="1">
      <c r="A13" s="9"/>
      <c r="B13" s="105" t="s">
        <v>56</v>
      </c>
      <c r="C13" s="106" t="s">
        <v>57</v>
      </c>
      <c r="D13" s="107"/>
      <c r="E13" s="108"/>
      <c r="F13" s="109" t="s">
        <v>58</v>
      </c>
      <c r="G13" s="110"/>
      <c r="H13" s="111" t="s">
        <v>39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9"/>
      <c r="T13" s="9"/>
      <c r="U13" s="9"/>
      <c r="V13" s="9"/>
      <c r="W13" s="9"/>
    </row>
    <row r="14" ht="15.0" customHeight="1">
      <c r="A14" s="9"/>
      <c r="B14" s="112"/>
      <c r="C14" s="113" t="s">
        <v>59</v>
      </c>
      <c r="D14" s="113" t="s">
        <v>60</v>
      </c>
      <c r="E14" s="113" t="s">
        <v>61</v>
      </c>
      <c r="F14" s="114"/>
      <c r="G14" s="110"/>
      <c r="H14" s="115" t="s">
        <v>62</v>
      </c>
      <c r="I14" s="107"/>
      <c r="J14" s="107"/>
      <c r="K14" s="107"/>
      <c r="L14" s="107"/>
      <c r="M14" s="107"/>
      <c r="N14" s="108"/>
      <c r="O14" s="116" t="str">
        <f>DATOS!D4</f>
        <v>195</v>
      </c>
      <c r="P14" s="107"/>
      <c r="Q14" s="107"/>
      <c r="R14" s="108"/>
      <c r="S14" s="9"/>
      <c r="T14" s="9"/>
      <c r="U14" s="9"/>
      <c r="V14" s="9"/>
      <c r="W14" s="9"/>
    </row>
    <row r="15" ht="18.75" customHeight="1">
      <c r="A15" s="9"/>
      <c r="B15" s="117" t="str">
        <f>DATOS!D11</f>
        <v>ESPAÑOL</v>
      </c>
      <c r="C15" s="118"/>
      <c r="D15" s="118" t="str">
        <f>IFERROR(VLOOKUP(B6,DATOS!$B$12:$BI$41,14,FALSE)," ")</f>
        <v> </v>
      </c>
      <c r="E15" s="119" t="str">
        <f>IFERROR(VLOOKUP(B6,DATOS!$B$12:$BI$41,25,FALSE)," ")</f>
        <v> </v>
      </c>
      <c r="F15" s="120" t="str">
        <f>IFERROR(VLOOKUP(B6,DATOS!$B$12:$BI$41,36,FALSE)," ")</f>
        <v> </v>
      </c>
      <c r="G15" s="9"/>
      <c r="H15" s="121" t="s">
        <v>63</v>
      </c>
      <c r="I15" s="107"/>
      <c r="J15" s="107"/>
      <c r="K15" s="107"/>
      <c r="L15" s="107"/>
      <c r="M15" s="107"/>
      <c r="N15" s="108"/>
      <c r="O15" s="122"/>
      <c r="P15" s="123" t="str">
        <f>IFERROR(VLOOKUP(B6,DATOS!$B$12:$BI$41,58,FALSE)," ")</f>
        <v> </v>
      </c>
      <c r="Q15" s="123"/>
      <c r="R15" s="124"/>
      <c r="S15" s="9"/>
      <c r="T15" s="9"/>
      <c r="U15" s="9"/>
      <c r="V15" s="9"/>
      <c r="W15" s="9"/>
    </row>
    <row r="16" ht="13.5" customHeight="1">
      <c r="A16" s="9"/>
      <c r="B16" s="125"/>
      <c r="C16" s="126"/>
      <c r="D16" s="126"/>
      <c r="E16" s="126"/>
      <c r="F16" s="126"/>
      <c r="G16" s="9"/>
      <c r="H16" s="127" t="s">
        <v>64</v>
      </c>
      <c r="I16" s="107"/>
      <c r="J16" s="107"/>
      <c r="K16" s="107"/>
      <c r="L16" s="107"/>
      <c r="M16" s="107"/>
      <c r="N16" s="108"/>
      <c r="O16" s="122"/>
      <c r="P16" s="128" t="str">
        <f>IFERROR(VLOOKUP(B6,DATOS!$B$12:$BI$41,60,FALSE)," ")</f>
        <v> </v>
      </c>
      <c r="Q16" s="107"/>
      <c r="R16" s="124"/>
      <c r="S16" s="9"/>
      <c r="T16" s="9"/>
      <c r="U16" s="9"/>
      <c r="V16" s="9"/>
      <c r="W16" s="9"/>
    </row>
    <row r="17" ht="18.75" customHeight="1">
      <c r="A17" s="9"/>
      <c r="B17" s="117" t="str">
        <f>DATOS!E11</f>
        <v>MATEMÁTICAS</v>
      </c>
      <c r="C17" s="118" t="str">
        <f>IFERROR(VLOOKUP(B6,DATOS!$B$12:$BI$41,4,FALSE)," ")</f>
        <v> </v>
      </c>
      <c r="D17" s="118" t="str">
        <f>IFERROR(VLOOKUP(B6,DATOS!$B$12:$BI$41,15,FALSE)," ")</f>
        <v> </v>
      </c>
      <c r="E17" s="118" t="str">
        <f>IFERROR(VLOOKUP(B6,DATOS!$B$12:$BI$41,26,FALSE)," ")</f>
        <v> </v>
      </c>
      <c r="F17" s="120" t="str">
        <f>IFERROR(VLOOKUP(B6,DATOS!$B$12:$BI$41,37,FALSE)," ")</f>
        <v> 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ht="9.75" customHeight="1">
      <c r="A18" s="9"/>
      <c r="B18" s="125"/>
      <c r="C18" s="129"/>
      <c r="D18" s="129"/>
      <c r="E18" s="129"/>
      <c r="F18" s="129"/>
      <c r="G18" s="9"/>
      <c r="H18" s="130" t="s">
        <v>65</v>
      </c>
      <c r="S18" s="9"/>
      <c r="T18" s="9"/>
      <c r="U18" s="9"/>
      <c r="V18" s="9"/>
      <c r="W18" s="9"/>
    </row>
    <row r="19" ht="22.5" customHeight="1">
      <c r="A19" s="9"/>
      <c r="B19" s="117" t="str">
        <f>DATOS!F11</f>
        <v>SEGUNDA LENGUA INGLÉS</v>
      </c>
      <c r="C19" s="118" t="str">
        <f>IFERROR(VLOOKUP(B6,DATOS!$B$12:$BI$41,5,FALSE)," ")</f>
        <v> </v>
      </c>
      <c r="D19" s="118" t="str">
        <f>IFERROR(VLOOKUP(B6,DATOS!$B$12:$BI$41,16,FALSE)," ")</f>
        <v> </v>
      </c>
      <c r="E19" s="118" t="str">
        <f>IFERROR(VLOOKUP(B6,DATOS!$B$12:$BI$41,27,FALSE)," ")</f>
        <v> </v>
      </c>
      <c r="F19" s="120" t="str">
        <f>IFERROR(VLOOKUP(B6,DATOS!$B$12:$BI$41,38,FALSE)," ")</f>
        <v> 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>
      <c r="A20" s="9"/>
      <c r="B20" s="125"/>
      <c r="C20" s="129"/>
      <c r="D20" s="129"/>
      <c r="E20" s="129"/>
      <c r="F20" s="129"/>
      <c r="G20" s="9"/>
      <c r="H20" s="9"/>
      <c r="I20" s="131"/>
      <c r="J20" s="131"/>
      <c r="K20" s="132"/>
      <c r="L20" s="133" t="s">
        <v>66</v>
      </c>
      <c r="M20" s="134"/>
      <c r="N20" s="134"/>
      <c r="O20" s="135"/>
      <c r="P20" s="131"/>
      <c r="Q20" s="131"/>
      <c r="R20" s="131"/>
      <c r="S20" s="9"/>
      <c r="T20" s="9"/>
      <c r="U20" s="9"/>
      <c r="V20" s="9"/>
      <c r="W20" s="9"/>
    </row>
    <row r="21" ht="18.75" customHeight="1">
      <c r="A21" s="9"/>
      <c r="B21" s="117" t="str">
        <f>DATOS!G11</f>
        <v>CIENCIAS NATURALES</v>
      </c>
      <c r="C21" s="118" t="str">
        <f>IFERROR(VLOOKUP(B6,DATOS!$B$12:$BI$41,6,FALSE)," ")</f>
        <v> </v>
      </c>
      <c r="D21" s="118" t="str">
        <f>IFERROR(VLOOKUP(B6,DATOS!$B$12:$BI$41,17,FALSE)," ")</f>
        <v> </v>
      </c>
      <c r="E21" s="118" t="str">
        <f>IFERROR(VLOOKUP(B6,DATOS!$B$12:$BI$41,28,FALSE)," ")</f>
        <v> </v>
      </c>
      <c r="F21" s="120" t="str">
        <f>IFERROR(VLOOKUP(B6,DATOS!$B$12:$BI$41,39,FALSE)," ")</f>
        <v> </v>
      </c>
      <c r="G21" s="9"/>
      <c r="H21" s="9"/>
      <c r="I21" s="9"/>
      <c r="J21" s="9"/>
      <c r="K21" s="9"/>
      <c r="L21" s="136"/>
      <c r="M21" s="137" t="str">
        <f>IFERROR(VLOOKUP(B6,DATOS!$B$12:$BI$41,46,FALSE)," ")</f>
        <v> </v>
      </c>
      <c r="N21" s="138"/>
      <c r="O21" s="139"/>
      <c r="P21" s="9"/>
      <c r="Q21" s="9"/>
      <c r="R21" s="9"/>
      <c r="S21" s="9"/>
      <c r="T21" s="9"/>
      <c r="U21" s="9"/>
      <c r="V21" s="9"/>
      <c r="W21" s="9"/>
    </row>
    <row r="22" ht="11.25" customHeight="1">
      <c r="A22" s="9"/>
      <c r="B22" s="125"/>
      <c r="C22" s="126"/>
      <c r="D22" s="126"/>
      <c r="E22" s="126"/>
      <c r="F22" s="12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ht="18.0" customHeight="1">
      <c r="A23" s="9"/>
      <c r="B23" s="117" t="str">
        <f>DATOS!H11</f>
        <v>GEOGRAFÍA</v>
      </c>
      <c r="C23" s="118" t="str">
        <f>IFERROR(VLOOKUP(B6,DATOS!$B$12:$BI$41,7,FALSE)," ")</f>
        <v> </v>
      </c>
      <c r="D23" s="118" t="str">
        <f>IFERROR(VLOOKUP(B6,DATOS!$B$12:$BI$41,18,FALSE)," ")</f>
        <v> </v>
      </c>
      <c r="E23" s="118" t="str">
        <f>IFERROR(VLOOKUP(B6,DATOS!$B$12:$BI$41,29,FALSE)," ")</f>
        <v> </v>
      </c>
      <c r="F23" s="120" t="str">
        <f>IFERROR(VLOOKUP(B6,DATOS!$B$12:$BI$41,40,FALSE)," ")</f>
        <v> 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ht="12.0" customHeight="1">
      <c r="A24" s="9"/>
      <c r="B24" s="125"/>
      <c r="C24" s="129"/>
      <c r="D24" s="129"/>
      <c r="E24" s="129"/>
      <c r="F24" s="129"/>
      <c r="G24" s="9"/>
      <c r="H24" s="140" t="s">
        <v>67</v>
      </c>
      <c r="I24" s="6"/>
      <c r="J24" s="4"/>
      <c r="K24" s="9"/>
      <c r="L24" s="141"/>
      <c r="M24" s="9"/>
      <c r="N24" s="140" t="s">
        <v>68</v>
      </c>
      <c r="O24" s="6"/>
      <c r="P24" s="4"/>
      <c r="Q24" s="9"/>
      <c r="R24" s="141"/>
      <c r="S24" s="9"/>
      <c r="T24" s="9"/>
      <c r="U24" s="9"/>
      <c r="V24" s="9"/>
      <c r="W24" s="9"/>
    </row>
    <row r="25" ht="18.75" customHeight="1">
      <c r="A25" s="9"/>
      <c r="B25" s="117" t="str">
        <f>DATOS!I11</f>
        <v>HISTORÍA</v>
      </c>
      <c r="C25" s="118" t="str">
        <f>IFERROR(VLOOKUP(B6,DATOS!$B$12:$BI$41,8,FALSE)," ")</f>
        <v> </v>
      </c>
      <c r="D25" s="118" t="str">
        <f>IFERROR(VLOOKUP(B6,DATOS!$B$12:$BI$41,19,FALSE)," ")</f>
        <v> </v>
      </c>
      <c r="E25" s="118" t="str">
        <f>IFERROR(VLOOKUP(B6,DATOS!$B$12:$BI$41,30,FALSE)," ")</f>
        <v> </v>
      </c>
      <c r="F25" s="120" t="str">
        <f>IFERROR(VLOOKUP(B6,DATOS!$B$12:$BI$41,41,FALSE)," ")</f>
        <v> 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ht="15.75" customHeight="1">
      <c r="A26" s="9"/>
      <c r="B26" s="125"/>
      <c r="C26" s="129"/>
      <c r="D26" s="129"/>
      <c r="E26" s="129"/>
      <c r="F26" s="129"/>
      <c r="G26" s="9"/>
      <c r="H26" s="142" t="s">
        <v>69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8"/>
      <c r="S26" s="9"/>
      <c r="T26" s="9"/>
      <c r="U26" s="9"/>
      <c r="V26" s="9"/>
      <c r="W26" s="9"/>
    </row>
    <row r="27" ht="24.0" customHeight="1">
      <c r="A27" s="9"/>
      <c r="B27" s="117" t="str">
        <f>DATOS!J11</f>
        <v>FORMACIÓN CÍVICA Y ÉTICA</v>
      </c>
      <c r="C27" s="118" t="str">
        <f>IFERROR(VLOOKUP(B6,DATOS!$B$12:$BI$41,9,FALSE)," ")</f>
        <v> </v>
      </c>
      <c r="D27" s="118" t="str">
        <f>IFERROR(VLOOKUP(B6,DATOS!$B$12:$BI$41,20,FALSE)," ")</f>
        <v> </v>
      </c>
      <c r="E27" s="118" t="str">
        <f>IFERROR(VLOOKUP(B6,DATOS!$B$12:$BI$41,31,FALSE)," ")</f>
        <v> </v>
      </c>
      <c r="F27" s="120" t="str">
        <f>IFERROR(VLOOKUP(B6,DATOS!$B$12:$BI$41,42,FALSE)," ")</f>
        <v> </v>
      </c>
      <c r="G27" s="9"/>
      <c r="H27" s="143" t="s">
        <v>70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5"/>
      <c r="S27" s="9"/>
      <c r="T27" s="9"/>
      <c r="U27" s="9"/>
      <c r="V27" s="9"/>
      <c r="W27" s="9"/>
    </row>
    <row r="28" ht="17.25" customHeight="1">
      <c r="A28" s="9"/>
      <c r="B28" s="125"/>
      <c r="C28" s="126"/>
      <c r="D28" s="126"/>
      <c r="E28" s="126"/>
      <c r="F28" s="126"/>
      <c r="G28" s="9"/>
      <c r="H28" s="146"/>
      <c r="R28" s="147"/>
      <c r="S28" s="9"/>
      <c r="T28" s="9"/>
      <c r="U28" s="9"/>
      <c r="V28" s="9"/>
      <c r="W28" s="9"/>
    </row>
    <row r="29" ht="20.25" customHeight="1">
      <c r="A29" s="9"/>
      <c r="B29" s="117" t="str">
        <f>DATOS!K11</f>
        <v>ARTES</v>
      </c>
      <c r="C29" s="118" t="str">
        <f>IFERROR(VLOOKUP(B6,DATOS!$B$12:$BI$41,10,FALSE)," ")</f>
        <v> </v>
      </c>
      <c r="D29" s="118" t="str">
        <f>IFERROR(VLOOKUP(B6,DATOS!$B$12:$BI$41,21,FALSE)," ")</f>
        <v> </v>
      </c>
      <c r="E29" s="118" t="str">
        <f>IFERROR(VLOOKUP(B6,DATOS!$B$12:$BI$41,32,FALSE)," ")</f>
        <v> </v>
      </c>
      <c r="F29" s="120" t="str">
        <f>IFERROR(VLOOKUP(B6,DATOS!$B$12:$BI$41,43,FALSE)," ")</f>
        <v> </v>
      </c>
      <c r="G29" s="9"/>
      <c r="H29" s="146"/>
      <c r="R29" s="147"/>
      <c r="S29" s="9"/>
      <c r="T29" s="9"/>
      <c r="U29" s="9"/>
      <c r="V29" s="9"/>
      <c r="W29" s="9"/>
    </row>
    <row r="30" ht="15.75" customHeight="1">
      <c r="A30" s="9"/>
      <c r="B30" s="125"/>
      <c r="C30" s="129"/>
      <c r="D30" s="129"/>
      <c r="E30" s="129"/>
      <c r="F30" s="129"/>
      <c r="G30" s="9"/>
      <c r="H30" s="125"/>
      <c r="I30" s="148"/>
      <c r="J30" s="148"/>
      <c r="K30" s="148"/>
      <c r="L30" s="148"/>
      <c r="M30" s="148"/>
      <c r="N30" s="148"/>
      <c r="O30" s="148"/>
      <c r="P30" s="148"/>
      <c r="Q30" s="148"/>
      <c r="R30" s="149"/>
      <c r="S30" s="9"/>
      <c r="T30" s="9"/>
      <c r="U30" s="9"/>
      <c r="V30" s="9"/>
      <c r="W30" s="9"/>
    </row>
    <row r="31" ht="20.25" customHeight="1">
      <c r="A31" s="9"/>
      <c r="B31" s="117" t="str">
        <f>DATOS!L11</f>
        <v>EDUCACIÓN FISICA</v>
      </c>
      <c r="C31" s="150" t="str">
        <f>IFERROR(VLOOKUP(B6,DATOS!$B$12:$BI$41,11,FALSE)," ")</f>
        <v> </v>
      </c>
      <c r="D31" s="150" t="str">
        <f>IFERROR(VLOOKUP(B6,DATOS!$B$12:$BI$41,22,FALSE)," ")</f>
        <v> </v>
      </c>
      <c r="E31" s="150" t="str">
        <f>IFERROR(VLOOKUP(B6,DATOS!$B$12:$BI$41,33,FALSE)," ")</f>
        <v> </v>
      </c>
      <c r="F31" s="151" t="str">
        <f>IFERROR(VLOOKUP(B6,DATOS!$B$12:$BI$41,44,FALSE)," ")</f>
        <v> </v>
      </c>
      <c r="G31" s="9"/>
      <c r="H31" s="143" t="s">
        <v>71</v>
      </c>
      <c r="I31" s="144"/>
      <c r="J31" s="144"/>
      <c r="K31" s="144"/>
      <c r="L31" s="144"/>
      <c r="M31" s="144"/>
      <c r="N31" s="144"/>
      <c r="O31" s="144"/>
      <c r="P31" s="144"/>
      <c r="Q31" s="144"/>
      <c r="R31" s="145"/>
      <c r="S31" s="9"/>
      <c r="T31" s="9"/>
      <c r="U31" s="9"/>
      <c r="V31" s="9"/>
      <c r="W31" s="9"/>
    </row>
    <row r="32" ht="20.25" customHeight="1">
      <c r="A32" s="9"/>
      <c r="B32" s="125"/>
      <c r="C32" s="129"/>
      <c r="D32" s="129"/>
      <c r="E32" s="129"/>
      <c r="F32" s="129"/>
      <c r="G32" s="9"/>
      <c r="H32" s="146"/>
      <c r="R32" s="147"/>
      <c r="S32" s="9"/>
      <c r="T32" s="9"/>
      <c r="U32" s="9"/>
      <c r="V32" s="9"/>
      <c r="W32" s="9"/>
    </row>
    <row r="33" ht="13.5" customHeight="1">
      <c r="A33" s="9"/>
      <c r="B33" s="9"/>
      <c r="C33" s="9"/>
      <c r="D33" s="9"/>
      <c r="E33" s="9"/>
      <c r="F33" s="9"/>
      <c r="G33" s="9"/>
      <c r="H33" s="146"/>
      <c r="R33" s="147"/>
      <c r="S33" s="9"/>
      <c r="T33" s="9"/>
      <c r="U33" s="9"/>
      <c r="V33" s="9"/>
      <c r="W33" s="9"/>
    </row>
    <row r="34" ht="15.75" customHeight="1">
      <c r="A34" s="9"/>
      <c r="B34" s="152"/>
      <c r="C34" s="1"/>
      <c r="D34" s="1"/>
      <c r="E34" s="1"/>
      <c r="F34" s="1"/>
      <c r="G34" s="9"/>
      <c r="H34" s="125"/>
      <c r="I34" s="148"/>
      <c r="J34" s="148"/>
      <c r="K34" s="148"/>
      <c r="L34" s="148"/>
      <c r="M34" s="148"/>
      <c r="N34" s="148"/>
      <c r="O34" s="148"/>
      <c r="P34" s="148"/>
      <c r="Q34" s="148"/>
      <c r="R34" s="149"/>
      <c r="S34" s="9"/>
      <c r="T34" s="9"/>
      <c r="U34" s="9"/>
      <c r="V34" s="9"/>
      <c r="W34" s="9"/>
    </row>
    <row r="35" ht="13.5" customHeight="1">
      <c r="A35" s="9"/>
      <c r="B35" s="152"/>
      <c r="C35" s="9"/>
      <c r="D35" s="9"/>
      <c r="E35" s="9"/>
      <c r="F35" s="9"/>
      <c r="G35" s="9"/>
      <c r="H35" s="143" t="s">
        <v>72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5"/>
      <c r="S35" s="9"/>
      <c r="T35" s="9"/>
      <c r="U35" s="9"/>
      <c r="V35" s="9"/>
      <c r="W35" s="9"/>
    </row>
    <row r="36" ht="15.75" customHeight="1">
      <c r="A36" s="9"/>
      <c r="B36" s="9"/>
      <c r="C36" s="9"/>
      <c r="D36" s="9"/>
      <c r="E36" s="9"/>
      <c r="F36" s="9"/>
      <c r="G36" s="9"/>
      <c r="H36" s="146"/>
      <c r="R36" s="147"/>
      <c r="S36" s="9"/>
      <c r="T36" s="9"/>
      <c r="U36" s="9"/>
      <c r="V36" s="9"/>
      <c r="W36" s="9"/>
    </row>
    <row r="37" ht="13.5" customHeight="1">
      <c r="A37" s="9"/>
      <c r="B37" s="152"/>
      <c r="C37" s="1"/>
      <c r="D37" s="1"/>
      <c r="E37" s="1"/>
      <c r="F37" s="1"/>
      <c r="G37" s="9"/>
      <c r="H37" s="146"/>
      <c r="R37" s="147"/>
      <c r="S37" s="9"/>
      <c r="T37" s="9"/>
      <c r="U37" s="9"/>
      <c r="V37" s="9"/>
      <c r="W37" s="9"/>
    </row>
    <row r="38" ht="15.0" customHeight="1">
      <c r="A38" s="9"/>
      <c r="B38" s="152"/>
      <c r="C38" s="9" t="str">
        <f>DATOS!X2</f>
        <v/>
      </c>
      <c r="D38" s="9"/>
      <c r="E38" s="9"/>
      <c r="F38" s="9"/>
      <c r="G38" s="9"/>
      <c r="H38" s="125"/>
      <c r="I38" s="148"/>
      <c r="J38" s="148"/>
      <c r="K38" s="148"/>
      <c r="L38" s="148"/>
      <c r="M38" s="148"/>
      <c r="N38" s="148"/>
      <c r="O38" s="148"/>
      <c r="P38" s="148"/>
      <c r="Q38" s="148"/>
      <c r="R38" s="149"/>
      <c r="S38" s="9"/>
      <c r="T38" s="9"/>
      <c r="U38" s="9"/>
      <c r="V38" s="9"/>
      <c r="W38" s="9"/>
    </row>
    <row r="39" ht="15.75" customHeight="1">
      <c r="A39" s="9"/>
      <c r="B39" s="153" t="s">
        <v>73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54" t="s">
        <v>74</v>
      </c>
      <c r="O41" s="9"/>
      <c r="P41" s="9"/>
      <c r="Q41" s="9"/>
      <c r="R41" s="9"/>
      <c r="S41" s="9"/>
      <c r="T41" s="9"/>
      <c r="U41" s="9"/>
      <c r="V41" s="9"/>
      <c r="W41" s="9"/>
    </row>
    <row r="42" ht="15.75" customHeight="1">
      <c r="A42" s="9"/>
      <c r="B42" s="9"/>
      <c r="C42" s="9"/>
      <c r="D42" s="9"/>
      <c r="E42" s="9"/>
      <c r="F42" s="9"/>
      <c r="G42" s="155"/>
      <c r="H42" s="155"/>
      <c r="I42" s="155"/>
      <c r="J42" s="155"/>
      <c r="K42" s="155"/>
      <c r="L42" s="155"/>
      <c r="O42" s="155"/>
      <c r="P42" s="9"/>
      <c r="Q42" s="9"/>
      <c r="R42" s="9"/>
      <c r="S42" s="9"/>
      <c r="T42" s="9"/>
      <c r="U42" s="9"/>
      <c r="V42" s="9"/>
      <c r="W42" s="9"/>
    </row>
    <row r="43" ht="15.0" customHeight="1">
      <c r="A43" s="9"/>
      <c r="B43" s="9"/>
      <c r="C43" s="9" t="str">
        <f>DATOS!X3</f>
        <v>XXXXXXXXXXXXXXXXXXXXXXXXX</v>
      </c>
      <c r="D43" s="9"/>
      <c r="E43" s="9"/>
      <c r="F43" s="9"/>
      <c r="G43" s="9"/>
      <c r="H43" s="9"/>
      <c r="I43" s="9"/>
      <c r="J43" s="9"/>
      <c r="K43" s="9"/>
      <c r="L43" s="9"/>
      <c r="O43" s="9"/>
      <c r="P43" s="9"/>
      <c r="Q43" s="9"/>
      <c r="R43" s="9"/>
      <c r="S43" s="9"/>
      <c r="T43" s="9"/>
      <c r="U43" s="9"/>
      <c r="V43" s="9"/>
      <c r="W43" s="9"/>
    </row>
    <row r="44" ht="15.75" customHeight="1">
      <c r="A44" s="9"/>
      <c r="B44" s="153" t="s">
        <v>75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ht="15.75" customHeight="1">
      <c r="A47" s="9"/>
      <c r="B47" s="156" t="str">
        <f>DATOS!Q4</f>
        <v>XXXXXXXXXXXXXX</v>
      </c>
      <c r="G47" s="155"/>
      <c r="H47" s="155"/>
      <c r="I47" s="155"/>
      <c r="J47" s="155"/>
      <c r="K47" s="155"/>
      <c r="L47" s="155"/>
      <c r="M47" s="155"/>
      <c r="N47" s="155"/>
      <c r="O47" s="155"/>
      <c r="P47" s="9"/>
      <c r="Q47" s="9"/>
      <c r="R47" s="9"/>
      <c r="S47" s="9"/>
      <c r="T47" s="9"/>
      <c r="U47" s="9"/>
      <c r="V47" s="9"/>
      <c r="W47" s="9"/>
    </row>
    <row r="48" ht="15.75" customHeight="1">
      <c r="A48" s="9"/>
      <c r="B48" s="153" t="s">
        <v>76</v>
      </c>
      <c r="G48" s="9"/>
      <c r="H48" s="9"/>
      <c r="I48" s="9"/>
      <c r="J48" s="153" t="s">
        <v>77</v>
      </c>
      <c r="M48" s="153" t="s">
        <v>78</v>
      </c>
      <c r="O48" s="153" t="s">
        <v>79</v>
      </c>
      <c r="Q48" s="9"/>
      <c r="R48" s="9"/>
      <c r="S48" s="9"/>
      <c r="T48" s="9"/>
      <c r="U48" s="9"/>
      <c r="V48" s="9"/>
      <c r="W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ht="15.75" customHeight="1">
      <c r="A51" s="9"/>
      <c r="B51" s="9"/>
      <c r="C51" s="9"/>
      <c r="D51" s="9"/>
      <c r="E51" s="9"/>
      <c r="F51" s="9"/>
      <c r="G51" s="157"/>
      <c r="H51" s="157"/>
      <c r="I51" s="157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ht="27.0" customHeight="1">
      <c r="A52" s="9"/>
      <c r="B52" s="158" t="s">
        <v>80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  <c r="S52" s="9"/>
      <c r="T52" s="9"/>
      <c r="U52" s="9"/>
      <c r="V52" s="9"/>
      <c r="W52" s="9"/>
    </row>
    <row r="53" ht="18.75" customHeight="1">
      <c r="A53" s="161" t="s">
        <v>17</v>
      </c>
      <c r="B53" s="162" t="s">
        <v>81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4"/>
      <c r="S53" s="9"/>
      <c r="T53" s="9"/>
      <c r="U53" s="9"/>
      <c r="V53" s="9"/>
      <c r="W53" s="9"/>
    </row>
    <row r="54" ht="18.75" customHeight="1">
      <c r="A54" s="165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8"/>
      <c r="S54" s="9"/>
      <c r="T54" s="9"/>
      <c r="U54" s="9"/>
      <c r="V54" s="9"/>
      <c r="W54" s="9"/>
    </row>
    <row r="55" ht="18.75" customHeight="1">
      <c r="A55" s="165"/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8"/>
      <c r="S55" s="9"/>
      <c r="T55" s="9"/>
      <c r="U55" s="9"/>
      <c r="V55" s="9"/>
      <c r="W55" s="9"/>
    </row>
    <row r="56" ht="18.75" customHeight="1">
      <c r="A56" s="165"/>
      <c r="B56" s="169"/>
      <c r="R56" s="147"/>
      <c r="S56" s="9"/>
      <c r="T56" s="9"/>
      <c r="U56" s="9"/>
      <c r="V56" s="9"/>
      <c r="W56" s="9"/>
    </row>
    <row r="57" ht="18.75" customHeight="1">
      <c r="A57" s="165"/>
      <c r="B57" s="166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8"/>
      <c r="S57" s="9"/>
      <c r="T57" s="9"/>
      <c r="U57" s="9"/>
      <c r="V57" s="9"/>
      <c r="W57" s="170"/>
    </row>
    <row r="58" ht="18.75" customHeight="1">
      <c r="A58" s="165"/>
      <c r="B58" s="169"/>
      <c r="R58" s="147"/>
      <c r="S58" s="9"/>
      <c r="T58" s="9"/>
      <c r="U58" s="9"/>
      <c r="V58" s="9"/>
      <c r="W58" s="9"/>
    </row>
    <row r="59" ht="18.75" customHeight="1">
      <c r="A59" s="165"/>
      <c r="B59" s="171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3"/>
      <c r="S59" s="9"/>
      <c r="T59" s="9"/>
      <c r="U59" s="9"/>
      <c r="V59" s="9"/>
      <c r="W59" s="9"/>
    </row>
    <row r="60" ht="18.75" customHeight="1">
      <c r="A60" s="165"/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8"/>
      <c r="S60" s="9"/>
      <c r="T60" s="9"/>
      <c r="U60" s="9"/>
      <c r="V60" s="9"/>
      <c r="W60" s="9"/>
    </row>
    <row r="61" ht="18.75" customHeight="1">
      <c r="A61" s="165"/>
      <c r="B61" s="169"/>
      <c r="R61" s="147"/>
      <c r="S61" s="9"/>
      <c r="T61" s="9"/>
      <c r="U61" s="9"/>
      <c r="V61" s="9"/>
      <c r="W61" s="9"/>
    </row>
    <row r="62" ht="18.75" customHeight="1">
      <c r="A62" s="165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3"/>
      <c r="S62" s="9"/>
      <c r="T62" s="9"/>
      <c r="U62" s="9"/>
      <c r="V62" s="9"/>
      <c r="W62" s="9"/>
    </row>
    <row r="63" ht="18.75" customHeight="1">
      <c r="A63" s="165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8"/>
      <c r="S63" s="9"/>
      <c r="T63" s="9"/>
      <c r="U63" s="9"/>
      <c r="V63" s="9"/>
      <c r="W63" s="9"/>
    </row>
    <row r="64" ht="18.75" customHeight="1">
      <c r="A64" s="165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8"/>
      <c r="S64" s="9"/>
      <c r="T64" s="9"/>
      <c r="U64" s="9"/>
      <c r="V64" s="9"/>
      <c r="W64" s="9"/>
    </row>
    <row r="65" ht="18.75" customHeight="1">
      <c r="A65" s="112"/>
      <c r="B65" s="174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6"/>
      <c r="S65" s="9"/>
      <c r="T65" s="9"/>
      <c r="U65" s="9"/>
      <c r="V65" s="9"/>
      <c r="W65" s="9"/>
    </row>
    <row r="66" ht="18.75" customHeight="1">
      <c r="A66" s="161" t="s">
        <v>18</v>
      </c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9"/>
      <c r="S66" s="9"/>
      <c r="T66" s="9"/>
      <c r="U66" s="9"/>
      <c r="V66" s="9"/>
      <c r="W66" s="9"/>
    </row>
    <row r="67" ht="18.75" customHeight="1">
      <c r="A67" s="165"/>
      <c r="B67" s="169"/>
      <c r="R67" s="147"/>
      <c r="S67" s="9"/>
      <c r="T67" s="9"/>
      <c r="U67" s="9"/>
      <c r="V67" s="9"/>
      <c r="W67" s="9"/>
    </row>
    <row r="68" ht="18.75" customHeight="1">
      <c r="A68" s="165"/>
      <c r="B68" s="171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3"/>
      <c r="S68" s="9"/>
      <c r="T68" s="9"/>
      <c r="U68" s="9"/>
      <c r="V68" s="9"/>
      <c r="W68" s="9"/>
    </row>
    <row r="69" ht="18.75" customHeight="1">
      <c r="A69" s="165"/>
      <c r="B69" s="171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3"/>
      <c r="S69" s="9"/>
      <c r="T69" s="9"/>
      <c r="U69" s="9"/>
      <c r="V69" s="9"/>
      <c r="W69" s="9"/>
    </row>
    <row r="70" ht="18.75" customHeight="1">
      <c r="A70" s="165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9"/>
      <c r="T70" s="9"/>
      <c r="U70" s="9"/>
      <c r="V70" s="9"/>
      <c r="W70" s="9"/>
    </row>
    <row r="71" ht="18.75" customHeight="1">
      <c r="A71" s="165"/>
      <c r="B71" s="171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3"/>
      <c r="S71" s="9"/>
      <c r="T71" s="9"/>
      <c r="U71" s="9"/>
      <c r="V71" s="9"/>
      <c r="W71" s="9"/>
    </row>
    <row r="72" ht="18.75" customHeight="1">
      <c r="A72" s="165"/>
      <c r="B72" s="166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8"/>
      <c r="S72" s="9"/>
      <c r="T72" s="9"/>
      <c r="U72" s="9"/>
      <c r="V72" s="9"/>
      <c r="W72" s="9"/>
    </row>
    <row r="73" ht="18.75" customHeight="1">
      <c r="A73" s="165"/>
      <c r="B73" s="169"/>
      <c r="R73" s="147"/>
      <c r="S73" s="9"/>
      <c r="T73" s="9"/>
      <c r="U73" s="9"/>
      <c r="V73" s="9"/>
      <c r="W73" s="9"/>
    </row>
    <row r="74" ht="18.75" customHeight="1">
      <c r="A74" s="165"/>
      <c r="B74" s="17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3"/>
      <c r="S74" s="9"/>
      <c r="T74" s="9"/>
      <c r="U74" s="9"/>
      <c r="V74" s="9"/>
      <c r="W74" s="9"/>
    </row>
    <row r="75" ht="18.75" customHeight="1">
      <c r="A75" s="165"/>
      <c r="B75" s="171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3"/>
      <c r="S75" s="9"/>
      <c r="T75" s="9"/>
      <c r="U75" s="9"/>
      <c r="V75" s="9"/>
      <c r="W75" s="9"/>
    </row>
    <row r="76" ht="18.75" customHeight="1">
      <c r="A76" s="165"/>
      <c r="B76" s="166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8"/>
      <c r="S76" s="9"/>
      <c r="T76" s="9"/>
      <c r="U76" s="9"/>
      <c r="V76" s="9"/>
      <c r="W76" s="9"/>
    </row>
    <row r="77" ht="18.75" customHeight="1">
      <c r="A77" s="165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8"/>
      <c r="S77" s="9"/>
      <c r="T77" s="9"/>
      <c r="U77" s="9"/>
      <c r="V77" s="9"/>
      <c r="W77" s="9"/>
    </row>
    <row r="78" ht="18.75" customHeight="1">
      <c r="A78" s="112"/>
      <c r="B78" s="169"/>
      <c r="R78" s="147"/>
      <c r="S78" s="9"/>
      <c r="T78" s="9"/>
      <c r="U78" s="9"/>
      <c r="V78" s="9"/>
      <c r="W78" s="9"/>
    </row>
    <row r="79" ht="18.75" customHeight="1">
      <c r="A79" s="161" t="s">
        <v>19</v>
      </c>
      <c r="B79" s="180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5"/>
      <c r="S79" s="9"/>
      <c r="T79" s="9"/>
      <c r="U79" s="9"/>
      <c r="V79" s="9"/>
      <c r="W79" s="9"/>
    </row>
    <row r="80" ht="18.75" customHeight="1">
      <c r="A80" s="165"/>
      <c r="B80" s="166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8"/>
      <c r="S80" s="9"/>
      <c r="T80" s="9"/>
      <c r="U80" s="9"/>
      <c r="V80" s="9"/>
      <c r="W80" s="9"/>
    </row>
    <row r="81" ht="18.75" customHeight="1">
      <c r="A81" s="165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8"/>
      <c r="S81" s="9"/>
      <c r="T81" s="9"/>
      <c r="U81" s="9"/>
      <c r="V81" s="9"/>
      <c r="W81" s="9"/>
    </row>
    <row r="82" ht="18.75" customHeight="1">
      <c r="A82" s="165"/>
      <c r="B82" s="166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8"/>
      <c r="S82" s="9"/>
      <c r="T82" s="9"/>
      <c r="U82" s="9"/>
      <c r="V82" s="9"/>
      <c r="W82" s="9"/>
    </row>
    <row r="83" ht="18.75" customHeight="1">
      <c r="A83" s="165"/>
      <c r="B83" s="166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8"/>
      <c r="S83" s="9"/>
      <c r="T83" s="9"/>
      <c r="U83" s="9"/>
      <c r="V83" s="9"/>
      <c r="W83" s="9"/>
    </row>
    <row r="84" ht="18.75" customHeight="1">
      <c r="A84" s="165"/>
      <c r="B84" s="169"/>
      <c r="R84" s="147"/>
      <c r="S84" s="9"/>
      <c r="T84" s="9"/>
      <c r="U84" s="9"/>
      <c r="V84" s="9"/>
      <c r="W84" s="9"/>
    </row>
    <row r="85" ht="18.75" customHeight="1">
      <c r="A85" s="165"/>
      <c r="B85" s="171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9"/>
      <c r="T85" s="9"/>
      <c r="U85" s="9"/>
      <c r="V85" s="9"/>
      <c r="W85" s="9"/>
    </row>
    <row r="86" ht="18.75" customHeight="1">
      <c r="A86" s="165"/>
      <c r="B86" s="171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3"/>
      <c r="S86" s="9"/>
      <c r="T86" s="9"/>
      <c r="U86" s="9"/>
      <c r="V86" s="9"/>
      <c r="W86" s="9"/>
    </row>
    <row r="87" ht="18.75" customHeight="1">
      <c r="A87" s="165"/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3"/>
      <c r="S87" s="9"/>
      <c r="T87" s="9"/>
      <c r="U87" s="9"/>
      <c r="V87" s="9"/>
      <c r="W87" s="9"/>
    </row>
    <row r="88" ht="18.75" customHeight="1">
      <c r="A88" s="165"/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3"/>
      <c r="S88" s="9"/>
      <c r="T88" s="9"/>
      <c r="U88" s="9"/>
      <c r="V88" s="9"/>
      <c r="W88" s="9"/>
    </row>
    <row r="89" ht="18.75" customHeight="1">
      <c r="A89" s="165"/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3"/>
      <c r="S89" s="9"/>
      <c r="T89" s="9"/>
      <c r="U89" s="9"/>
      <c r="V89" s="9"/>
      <c r="W89" s="9"/>
    </row>
    <row r="90" ht="18.75" customHeight="1">
      <c r="A90" s="165"/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8"/>
      <c r="S90" s="9"/>
      <c r="T90" s="9"/>
      <c r="U90" s="9"/>
      <c r="V90" s="9"/>
      <c r="W90" s="9"/>
    </row>
    <row r="91" ht="18.75" customHeight="1">
      <c r="A91" s="112"/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6"/>
      <c r="S91" s="9"/>
      <c r="T91" s="9"/>
      <c r="U91" s="9"/>
      <c r="V91" s="9"/>
      <c r="W91" s="9"/>
    </row>
    <row r="92" ht="18.75" customHeight="1">
      <c r="A92" s="181"/>
      <c r="B92" s="1"/>
      <c r="S92" s="9"/>
      <c r="T92" s="9"/>
      <c r="U92" s="9"/>
      <c r="V92" s="9"/>
      <c r="W92" s="9"/>
    </row>
    <row r="93" ht="18.75" customHeight="1">
      <c r="A93" s="181"/>
      <c r="B93" s="1"/>
      <c r="S93" s="9"/>
      <c r="T93" s="9"/>
      <c r="U93" s="9"/>
      <c r="V93" s="9"/>
      <c r="W93" s="9"/>
    </row>
    <row r="94" ht="18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</sheetData>
  <mergeCells count="92">
    <mergeCell ref="H35:R38"/>
    <mergeCell ref="H31:R34"/>
    <mergeCell ref="L20:O20"/>
    <mergeCell ref="H24:J24"/>
    <mergeCell ref="N24:P24"/>
    <mergeCell ref="H26:R26"/>
    <mergeCell ref="H27:R30"/>
    <mergeCell ref="H18:R18"/>
    <mergeCell ref="B39:F39"/>
    <mergeCell ref="M41:N43"/>
    <mergeCell ref="B44:F44"/>
    <mergeCell ref="J48:L48"/>
    <mergeCell ref="M48:N48"/>
    <mergeCell ref="O48:P48"/>
    <mergeCell ref="B31:B32"/>
    <mergeCell ref="B48:F48"/>
    <mergeCell ref="B47:F47"/>
    <mergeCell ref="B21:B22"/>
    <mergeCell ref="B23:B24"/>
    <mergeCell ref="B25:B26"/>
    <mergeCell ref="B27:B28"/>
    <mergeCell ref="B29:B30"/>
    <mergeCell ref="A53:A65"/>
    <mergeCell ref="F10:G10"/>
    <mergeCell ref="F11:G11"/>
    <mergeCell ref="B19:B20"/>
    <mergeCell ref="B15:B16"/>
    <mergeCell ref="B17:B18"/>
    <mergeCell ref="B13:B14"/>
    <mergeCell ref="C13:E13"/>
    <mergeCell ref="F13:F14"/>
    <mergeCell ref="B10:E10"/>
    <mergeCell ref="I10:M10"/>
    <mergeCell ref="I11:M11"/>
    <mergeCell ref="O10:R10"/>
    <mergeCell ref="L7:R7"/>
    <mergeCell ref="B1:R1"/>
    <mergeCell ref="B2:R2"/>
    <mergeCell ref="G3:J3"/>
    <mergeCell ref="B6:H6"/>
    <mergeCell ref="J6:R6"/>
    <mergeCell ref="H15:N15"/>
    <mergeCell ref="H16:N16"/>
    <mergeCell ref="P16:Q16"/>
    <mergeCell ref="H13:R13"/>
    <mergeCell ref="H14:N14"/>
    <mergeCell ref="O14:R14"/>
    <mergeCell ref="O11:R11"/>
    <mergeCell ref="B52:R52"/>
    <mergeCell ref="B53:R53"/>
    <mergeCell ref="B54:R54"/>
    <mergeCell ref="B55:R55"/>
    <mergeCell ref="B56:R56"/>
    <mergeCell ref="B57:R57"/>
    <mergeCell ref="B58:R58"/>
    <mergeCell ref="B81:R81"/>
    <mergeCell ref="B82:R82"/>
    <mergeCell ref="B83:R83"/>
    <mergeCell ref="B84:R84"/>
    <mergeCell ref="B79:R79"/>
    <mergeCell ref="B80:R80"/>
    <mergeCell ref="A79:A91"/>
    <mergeCell ref="B91:R91"/>
    <mergeCell ref="B92:R92"/>
    <mergeCell ref="B93:R93"/>
    <mergeCell ref="B86:R86"/>
    <mergeCell ref="B85:R85"/>
    <mergeCell ref="B59:R59"/>
    <mergeCell ref="B60:R60"/>
    <mergeCell ref="B61:R61"/>
    <mergeCell ref="B62:R62"/>
    <mergeCell ref="B63:R63"/>
    <mergeCell ref="B64:R64"/>
    <mergeCell ref="B65:R65"/>
    <mergeCell ref="B71:R71"/>
    <mergeCell ref="B72:R72"/>
    <mergeCell ref="B73:R73"/>
    <mergeCell ref="B74:R74"/>
    <mergeCell ref="B75:R75"/>
    <mergeCell ref="A66:A78"/>
    <mergeCell ref="B76:R76"/>
    <mergeCell ref="B66:R66"/>
    <mergeCell ref="B67:R67"/>
    <mergeCell ref="B68:R68"/>
    <mergeCell ref="B69:R69"/>
    <mergeCell ref="B70:R70"/>
    <mergeCell ref="B77:R77"/>
    <mergeCell ref="B78:R78"/>
    <mergeCell ref="B87:R87"/>
    <mergeCell ref="B88:R88"/>
    <mergeCell ref="B89:R89"/>
    <mergeCell ref="B90:R90"/>
  </mergeCells>
  <dataValidations>
    <dataValidation type="list" allowBlank="1" showErrorMessage="1" sqref="B53:B91">
      <formula1>OBSERVACIONES!$B$4:$B$28</formula1>
    </dataValidation>
    <dataValidation type="list" allowBlank="1" showErrorMessage="1" sqref="B6">
      <formula1>DATOS!$B$12:$B$41</formula1>
    </dataValidation>
  </dataValidations>
  <printOptions/>
  <pageMargins bottom="0.0" footer="0.0" header="0.0" left="0.0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7.86"/>
    <col customWidth="1" min="3" max="11" width="10.71"/>
  </cols>
  <sheetData>
    <row r="3">
      <c r="B3" s="182" t="s">
        <v>82</v>
      </c>
    </row>
    <row r="4" ht="18.75" customHeight="1">
      <c r="B4" s="183" t="s">
        <v>81</v>
      </c>
    </row>
    <row r="5" ht="18.75" customHeight="1">
      <c r="B5" s="184" t="s">
        <v>83</v>
      </c>
    </row>
    <row r="6" ht="18.75" customHeight="1">
      <c r="B6" s="184"/>
    </row>
    <row r="7" ht="18.75" customHeight="1">
      <c r="B7" s="184"/>
    </row>
    <row r="8" ht="18.75" customHeight="1">
      <c r="B8" s="184"/>
    </row>
    <row r="9" ht="18.75" customHeight="1">
      <c r="B9" s="184"/>
    </row>
    <row r="10" ht="18.75" customHeight="1">
      <c r="B10" s="184"/>
    </row>
    <row r="11" ht="18.75" customHeight="1">
      <c r="B11" s="184"/>
    </row>
    <row r="12" ht="18.75" customHeight="1">
      <c r="B12" s="184"/>
    </row>
    <row r="13" ht="18.75" customHeight="1">
      <c r="B13" s="184"/>
    </row>
    <row r="14" ht="18.75" customHeight="1">
      <c r="B14" s="184"/>
    </row>
    <row r="15" ht="18.75" customHeight="1">
      <c r="B15" s="184"/>
    </row>
    <row r="16" ht="18.75" customHeight="1">
      <c r="B16" s="184"/>
    </row>
    <row r="17" ht="18.75" customHeight="1">
      <c r="B17" s="184"/>
    </row>
    <row r="18" ht="18.75" customHeight="1">
      <c r="B18" s="184"/>
    </row>
    <row r="19" ht="18.75" customHeight="1">
      <c r="B19" s="184"/>
    </row>
    <row r="20" ht="18.75" customHeight="1">
      <c r="B20" s="184"/>
    </row>
    <row r="21" ht="18.75" customHeight="1">
      <c r="B21" s="184"/>
    </row>
    <row r="22" ht="18.75" customHeight="1">
      <c r="B22" s="184"/>
    </row>
    <row r="23" ht="18.75" customHeight="1">
      <c r="B23" s="184"/>
    </row>
    <row r="24" ht="18.75" customHeight="1">
      <c r="B24" s="184"/>
    </row>
    <row r="25" ht="18.75" customHeight="1">
      <c r="B25" s="184"/>
    </row>
    <row r="26" ht="18.75" customHeight="1">
      <c r="B26" s="184"/>
    </row>
    <row r="27" ht="18.75" customHeight="1">
      <c r="B27" s="184"/>
    </row>
    <row r="28" ht="18.75" customHeight="1">
      <c r="B28" s="184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25" right="0.25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DATOS</vt:lpstr>
      <vt:lpstr>BOLETA</vt:lpstr>
      <vt:lpstr>OBSERVACIONES</vt:lpstr>
      <vt:lpstr>BOLETA!OLE_LINK1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2019-11-16T11:31:10Z</dcterms:created>
  <dc:creator>James Uchiha</dc:creator>
  <cp:lastModifiedBy>Dagoberto Atonal GONZÁLEZ</cp:lastModifiedBy>
  <cp:lastPrinted>2020-11-11T18:36:45Z</cp:lastPrinted>
  <dcterms:modified xsi:type="dcterms:W3CDTF">2020-11-12T20:20:07Z</dcterms:modified>
</cp:coreProperties>
</file>